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defaultThemeVersion="124226"/>
  <mc:AlternateContent xmlns:mc="http://schemas.openxmlformats.org/markup-compatibility/2006">
    <mc:Choice Requires="x15">
      <x15ac:absPath xmlns:x15ac="http://schemas.microsoft.com/office/spreadsheetml/2010/11/ac" url="https://d.docs.live.net/af216d664af9aaba/Desktop/Projektet per tenderim/LOT 2/LOt 2.1/"/>
    </mc:Choice>
  </mc:AlternateContent>
  <xr:revisionPtr revIDLastSave="305" documentId="13_ncr:1_{D44F8674-C59D-4AB1-8DA8-BA4929016B34}" xr6:coauthVersionLast="47" xr6:coauthVersionMax="47" xr10:uidLastSave="{7A675964-CFC3-4B07-AF64-10A0A70E9683}"/>
  <bookViews>
    <workbookView xWindow="-120" yWindow="-120" windowWidth="29040" windowHeight="15720" firstSheet="1" activeTab="1" xr2:uid="{00000000-000D-0000-FFFF-FFFF00000000}"/>
  </bookViews>
  <sheets>
    <sheet name="01_Qendra për Punë Sociale " sheetId="18" r:id="rId1"/>
    <sheet name="02_SHFMU ''28 Nëntori'' - S" sheetId="20" r:id="rId2"/>
    <sheet name="03_SHFMU &quot;Njazi Rexhepi&quot;  Sllat" sheetId="21" r:id="rId3"/>
    <sheet name="04_SHFMU ''Dëshmorët e Lubi" sheetId="22" r:id="rId4"/>
    <sheet name="05_SHFMU ''Mirali Sejdiu'' " sheetId="23" r:id="rId5"/>
    <sheet name="Rekapitullimi Total" sheetId="19" r:id="rId6"/>
  </sheets>
  <definedNames>
    <definedName name="_xlnm.Print_Area" localSheetId="0">'01_Qendra për Punë Sociale '!$C$2:$I$329</definedName>
    <definedName name="_xlnm.Print_Area" localSheetId="1">'02_SHFMU ''''28 Nëntori'''' - S'!$C$2:$I$217</definedName>
    <definedName name="_xlnm.Print_Area" localSheetId="2">'03_SHFMU "Njazi Rexhepi"  Sllat'!$C$2:$I$221</definedName>
    <definedName name="_xlnm.Print_Area" localSheetId="3">'04_SHFMU ''''Dëshmorët e Lubi'!$C$2:$I$223</definedName>
    <definedName name="_xlnm.Print_Area" localSheetId="4">'05_SHFMU ''''Mirali Sejdiu'''' '!$C$2:$I$227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19" l="1"/>
  <c r="H269" i="18"/>
  <c r="H300" i="18"/>
  <c r="H297" i="18"/>
  <c r="H207" i="20"/>
  <c r="H200" i="23"/>
  <c r="C4" i="19"/>
  <c r="C5" i="19"/>
  <c r="C6" i="19"/>
  <c r="C7" i="19"/>
  <c r="E225" i="23"/>
  <c r="D225" i="23"/>
  <c r="E224" i="23"/>
  <c r="D224" i="23"/>
  <c r="E223" i="23"/>
  <c r="D223" i="23"/>
  <c r="I217" i="23"/>
  <c r="I216" i="23"/>
  <c r="I215" i="23"/>
  <c r="I214" i="23"/>
  <c r="I213" i="23"/>
  <c r="I212" i="23"/>
  <c r="I211" i="23"/>
  <c r="I210" i="23"/>
  <c r="I209" i="23"/>
  <c r="I208" i="23"/>
  <c r="I207" i="23"/>
  <c r="I206" i="23"/>
  <c r="I205" i="23"/>
  <c r="I204" i="23"/>
  <c r="I202" i="23"/>
  <c r="I201" i="23"/>
  <c r="I199" i="23"/>
  <c r="I198" i="23"/>
  <c r="I197" i="23"/>
  <c r="I195" i="23"/>
  <c r="I194" i="23"/>
  <c r="I188" i="23"/>
  <c r="I187" i="23"/>
  <c r="I186" i="23"/>
  <c r="I185" i="23"/>
  <c r="I182" i="23"/>
  <c r="I181" i="23"/>
  <c r="I180" i="23"/>
  <c r="I179" i="23"/>
  <c r="I183" i="23" s="1"/>
  <c r="I178" i="23"/>
  <c r="I177" i="23"/>
  <c r="I176" i="23"/>
  <c r="I168" i="23"/>
  <c r="G166" i="23"/>
  <c r="I166" i="23" s="1"/>
  <c r="G165" i="23"/>
  <c r="I165" i="23" s="1"/>
  <c r="G164" i="23"/>
  <c r="I164" i="23" s="1"/>
  <c r="G163" i="23"/>
  <c r="I163" i="23" s="1"/>
  <c r="G162" i="23"/>
  <c r="I162" i="23" s="1"/>
  <c r="G161" i="23"/>
  <c r="I161" i="23" s="1"/>
  <c r="I158" i="23"/>
  <c r="I157" i="23"/>
  <c r="I156" i="23"/>
  <c r="I155" i="23"/>
  <c r="I154" i="23"/>
  <c r="I153" i="23"/>
  <c r="I152" i="23"/>
  <c r="I151" i="23"/>
  <c r="I150" i="23"/>
  <c r="I149" i="23"/>
  <c r="I148" i="23"/>
  <c r="I147" i="23"/>
  <c r="I146" i="23"/>
  <c r="I145" i="23"/>
  <c r="I144" i="23"/>
  <c r="I143" i="23"/>
  <c r="I140" i="23"/>
  <c r="I139" i="23"/>
  <c r="I138" i="23"/>
  <c r="I137" i="23"/>
  <c r="I136" i="23"/>
  <c r="I135" i="23"/>
  <c r="I134" i="23"/>
  <c r="I133" i="23"/>
  <c r="I132" i="23"/>
  <c r="I131" i="23"/>
  <c r="I130" i="23"/>
  <c r="I129" i="23"/>
  <c r="I121" i="23"/>
  <c r="I120" i="23"/>
  <c r="I119" i="23"/>
  <c r="I118" i="23"/>
  <c r="G118" i="23"/>
  <c r="I117" i="23"/>
  <c r="I116" i="23"/>
  <c r="I115" i="23"/>
  <c r="I114" i="23"/>
  <c r="I113" i="23"/>
  <c r="I112" i="23"/>
  <c r="G109" i="23"/>
  <c r="I109" i="23" s="1"/>
  <c r="I110" i="23" s="1"/>
  <c r="I108" i="23"/>
  <c r="I105" i="23"/>
  <c r="I104" i="23"/>
  <c r="G103" i="23"/>
  <c r="I103" i="23" s="1"/>
  <c r="G100" i="23"/>
  <c r="I100" i="23" s="1"/>
  <c r="I99" i="23"/>
  <c r="I98" i="23"/>
  <c r="I81" i="23"/>
  <c r="I80" i="23"/>
  <c r="I101" i="23" s="1"/>
  <c r="I77" i="23"/>
  <c r="D77" i="23"/>
  <c r="I75" i="23"/>
  <c r="D75" i="23"/>
  <c r="I73" i="23"/>
  <c r="D73" i="23"/>
  <c r="I72" i="23"/>
  <c r="D72" i="23"/>
  <c r="I71" i="23"/>
  <c r="D71" i="23"/>
  <c r="I55" i="23"/>
  <c r="I54" i="23"/>
  <c r="G54" i="23"/>
  <c r="G51" i="23"/>
  <c r="I51" i="23" s="1"/>
  <c r="I50" i="23"/>
  <c r="I49" i="23"/>
  <c r="D49" i="23"/>
  <c r="I48" i="23"/>
  <c r="D48" i="23"/>
  <c r="I46" i="23"/>
  <c r="D46" i="23"/>
  <c r="I45" i="23"/>
  <c r="D45" i="23"/>
  <c r="I44" i="23"/>
  <c r="D44" i="23"/>
  <c r="I43" i="23"/>
  <c r="D43" i="23"/>
  <c r="I42" i="23"/>
  <c r="D42" i="23"/>
  <c r="I41" i="23"/>
  <c r="D41" i="23"/>
  <c r="I40" i="23"/>
  <c r="D40" i="23"/>
  <c r="I39" i="23"/>
  <c r="D39" i="23"/>
  <c r="I38" i="23"/>
  <c r="D38" i="23"/>
  <c r="I37" i="23"/>
  <c r="D37" i="23"/>
  <c r="I36" i="23"/>
  <c r="D36" i="23"/>
  <c r="I35" i="23"/>
  <c r="D35" i="23"/>
  <c r="I34" i="23"/>
  <c r="D34" i="23"/>
  <c r="I21" i="23"/>
  <c r="G20" i="23"/>
  <c r="I20" i="23" s="1"/>
  <c r="I17" i="23"/>
  <c r="I16" i="23"/>
  <c r="I15" i="23"/>
  <c r="I14" i="23"/>
  <c r="I200" i="23" l="1"/>
  <c r="I18" i="23"/>
  <c r="I78" i="23"/>
  <c r="I106" i="23"/>
  <c r="I122" i="23"/>
  <c r="I141" i="23"/>
  <c r="I159" i="23"/>
  <c r="I218" i="23"/>
  <c r="I219" i="23" s="1"/>
  <c r="I225" i="23" s="1"/>
  <c r="I52" i="23"/>
  <c r="G167" i="23"/>
  <c r="I167" i="23" s="1"/>
  <c r="I169" i="23" s="1"/>
  <c r="I170" i="23" s="1"/>
  <c r="I224" i="23" s="1"/>
  <c r="I123" i="23" l="1"/>
  <c r="I223" i="23" s="1"/>
  <c r="I227" i="23" s="1"/>
  <c r="D7" i="19" s="1"/>
  <c r="E221" i="22" l="1"/>
  <c r="D221" i="22"/>
  <c r="E220" i="22"/>
  <c r="D220" i="22"/>
  <c r="E219" i="22"/>
  <c r="D219" i="22"/>
  <c r="I210" i="22"/>
  <c r="I209" i="22"/>
  <c r="I208" i="22"/>
  <c r="I207" i="22"/>
  <c r="I206" i="22"/>
  <c r="I205" i="22"/>
  <c r="I204" i="22"/>
  <c r="I203" i="22"/>
  <c r="I211" i="22" s="1"/>
  <c r="I202" i="22"/>
  <c r="I199" i="22"/>
  <c r="I198" i="22"/>
  <c r="I197" i="22"/>
  <c r="I196" i="22"/>
  <c r="I195" i="22"/>
  <c r="I193" i="22"/>
  <c r="I192" i="22"/>
  <c r="I191" i="22"/>
  <c r="I189" i="22"/>
  <c r="I188" i="22"/>
  <c r="I180" i="22"/>
  <c r="I179" i="22"/>
  <c r="I178" i="22"/>
  <c r="I177" i="22"/>
  <c r="I176" i="22"/>
  <c r="I175" i="22"/>
  <c r="I173" i="22"/>
  <c r="I171" i="22"/>
  <c r="I168" i="22"/>
  <c r="I166" i="22"/>
  <c r="I165" i="22"/>
  <c r="I164" i="22"/>
  <c r="G164" i="22"/>
  <c r="G167" i="22" s="1"/>
  <c r="I167" i="22" s="1"/>
  <c r="I169" i="22" s="1"/>
  <c r="I161" i="22"/>
  <c r="I160" i="22"/>
  <c r="I159" i="22"/>
  <c r="I158" i="22"/>
  <c r="I157" i="22"/>
  <c r="I156" i="22"/>
  <c r="I155" i="22"/>
  <c r="I154" i="22"/>
  <c r="I153" i="22"/>
  <c r="I152" i="22"/>
  <c r="I151" i="22"/>
  <c r="I150" i="22"/>
  <c r="I149" i="22"/>
  <c r="I148" i="22"/>
  <c r="I147" i="22"/>
  <c r="I146" i="22"/>
  <c r="I143" i="22"/>
  <c r="I142" i="22"/>
  <c r="I141" i="22"/>
  <c r="I140" i="22"/>
  <c r="I139" i="22"/>
  <c r="I138" i="22"/>
  <c r="I137" i="22"/>
  <c r="I136" i="22"/>
  <c r="I135" i="22"/>
  <c r="I134" i="22"/>
  <c r="I133" i="22"/>
  <c r="I132" i="22"/>
  <c r="I124" i="22"/>
  <c r="I123" i="22"/>
  <c r="I122" i="22"/>
  <c r="G122" i="22"/>
  <c r="I121" i="22"/>
  <c r="I120" i="22"/>
  <c r="I119" i="22"/>
  <c r="G119" i="22"/>
  <c r="I118" i="22"/>
  <c r="I117" i="22"/>
  <c r="I116" i="22"/>
  <c r="I113" i="22"/>
  <c r="I112" i="22"/>
  <c r="I110" i="22"/>
  <c r="G109" i="22"/>
  <c r="I109" i="22" s="1"/>
  <c r="G108" i="22"/>
  <c r="I108" i="22" s="1"/>
  <c r="G107" i="22"/>
  <c r="I107" i="22" s="1"/>
  <c r="G106" i="22"/>
  <c r="I106" i="22" s="1"/>
  <c r="I105" i="22"/>
  <c r="I104" i="22"/>
  <c r="G102" i="22"/>
  <c r="G101" i="22" s="1"/>
  <c r="I101" i="22" s="1"/>
  <c r="G100" i="22"/>
  <c r="I100" i="22" s="1"/>
  <c r="G99" i="22"/>
  <c r="I99" i="22" s="1"/>
  <c r="I98" i="22"/>
  <c r="I95" i="22"/>
  <c r="I94" i="22"/>
  <c r="G94" i="22"/>
  <c r="I93" i="22"/>
  <c r="I92" i="22"/>
  <c r="I91" i="22"/>
  <c r="I96" i="22" s="1"/>
  <c r="G91" i="22"/>
  <c r="I88" i="22"/>
  <c r="I87" i="22"/>
  <c r="I70" i="22"/>
  <c r="I69" i="22"/>
  <c r="I66" i="22"/>
  <c r="D66" i="22"/>
  <c r="I64" i="22"/>
  <c r="D64" i="22"/>
  <c r="I62" i="22"/>
  <c r="D62" i="22"/>
  <c r="I46" i="22"/>
  <c r="G45" i="22"/>
  <c r="I45" i="22" s="1"/>
  <c r="I67" i="22" s="1"/>
  <c r="I42" i="22"/>
  <c r="G42" i="22"/>
  <c r="I41" i="22"/>
  <c r="I40" i="22"/>
  <c r="D40" i="22"/>
  <c r="I39" i="22"/>
  <c r="D39" i="22"/>
  <c r="I38" i="22"/>
  <c r="D38" i="22"/>
  <c r="I37" i="22"/>
  <c r="D37" i="22"/>
  <c r="I36" i="22"/>
  <c r="D36" i="22"/>
  <c r="I35" i="22"/>
  <c r="D35" i="22"/>
  <c r="I34" i="22"/>
  <c r="D34" i="22"/>
  <c r="I21" i="22"/>
  <c r="I20" i="22"/>
  <c r="G20" i="22"/>
  <c r="I17" i="22"/>
  <c r="I16" i="22"/>
  <c r="I15" i="22"/>
  <c r="I14" i="22"/>
  <c r="I18" i="22" l="1"/>
  <c r="I43" i="22"/>
  <c r="I89" i="22"/>
  <c r="I125" i="22"/>
  <c r="I144" i="22"/>
  <c r="I162" i="22"/>
  <c r="I181" i="22"/>
  <c r="I200" i="22"/>
  <c r="I212" i="22"/>
  <c r="I221" i="22" s="1"/>
  <c r="I182" i="22"/>
  <c r="I220" i="22" s="1"/>
  <c r="I102" i="22"/>
  <c r="I114" i="22" s="1"/>
  <c r="I126" i="22" s="1"/>
  <c r="I219" i="22" s="1"/>
  <c r="G111" i="22"/>
  <c r="I111" i="22" s="1"/>
  <c r="I223" i="22" l="1"/>
  <c r="D6" i="19" s="1"/>
  <c r="I203" i="21"/>
  <c r="I198" i="21"/>
  <c r="I189" i="21"/>
  <c r="E219" i="21"/>
  <c r="D219" i="21"/>
  <c r="E218" i="21"/>
  <c r="D218" i="21"/>
  <c r="E217" i="21"/>
  <c r="D217" i="21"/>
  <c r="I208" i="21"/>
  <c r="I207" i="21"/>
  <c r="I206" i="21"/>
  <c r="I205" i="21"/>
  <c r="I204" i="21"/>
  <c r="I202" i="21"/>
  <c r="I201" i="21"/>
  <c r="I200" i="21"/>
  <c r="I199" i="21"/>
  <c r="I197" i="21"/>
  <c r="I196" i="21"/>
  <c r="I195" i="21"/>
  <c r="I193" i="21"/>
  <c r="I192" i="21"/>
  <c r="I190" i="21"/>
  <c r="I188" i="21"/>
  <c r="I186" i="21"/>
  <c r="I185" i="21"/>
  <c r="I179" i="21"/>
  <c r="I178" i="21"/>
  <c r="I177" i="21"/>
  <c r="I176" i="21"/>
  <c r="I173" i="21"/>
  <c r="I172" i="21"/>
  <c r="I171" i="21"/>
  <c r="I170" i="21"/>
  <c r="I162" i="21"/>
  <c r="I161" i="21"/>
  <c r="I160" i="21"/>
  <c r="I159" i="21"/>
  <c r="I158" i="21"/>
  <c r="I157" i="21"/>
  <c r="I155" i="21"/>
  <c r="I153" i="21"/>
  <c r="I150" i="21"/>
  <c r="I148" i="21"/>
  <c r="G147" i="21"/>
  <c r="I147" i="21" s="1"/>
  <c r="I146" i="21"/>
  <c r="G146" i="21"/>
  <c r="G145" i="21"/>
  <c r="I142" i="21"/>
  <c r="I141" i="21"/>
  <c r="I140" i="21"/>
  <c r="I139" i="21"/>
  <c r="I138" i="21"/>
  <c r="I137" i="21"/>
  <c r="I136" i="21"/>
  <c r="I135" i="21"/>
  <c r="I134" i="21"/>
  <c r="I133" i="21"/>
  <c r="I132" i="21"/>
  <c r="I131" i="21"/>
  <c r="I130" i="21"/>
  <c r="I129" i="21"/>
  <c r="I128" i="21"/>
  <c r="I127" i="21"/>
  <c r="I124" i="21"/>
  <c r="I123" i="21"/>
  <c r="I122" i="21"/>
  <c r="I121" i="21"/>
  <c r="I120" i="21"/>
  <c r="I119" i="21"/>
  <c r="I118" i="21"/>
  <c r="I117" i="21"/>
  <c r="I116" i="21"/>
  <c r="I115" i="21"/>
  <c r="I114" i="21"/>
  <c r="I113" i="21"/>
  <c r="I105" i="21"/>
  <c r="I104" i="21"/>
  <c r="G104" i="21"/>
  <c r="I103" i="21"/>
  <c r="I102" i="21"/>
  <c r="I101" i="21"/>
  <c r="I100" i="21"/>
  <c r="I99" i="21"/>
  <c r="I98" i="21"/>
  <c r="I95" i="21"/>
  <c r="G90" i="21"/>
  <c r="G94" i="21" s="1"/>
  <c r="I89" i="21"/>
  <c r="I86" i="21"/>
  <c r="I85" i="21"/>
  <c r="G84" i="21"/>
  <c r="I84" i="21" s="1"/>
  <c r="I83" i="21"/>
  <c r="I82" i="21"/>
  <c r="I77" i="21"/>
  <c r="I60" i="21"/>
  <c r="I57" i="21"/>
  <c r="D57" i="21"/>
  <c r="I55" i="21"/>
  <c r="D55" i="21"/>
  <c r="I54" i="21"/>
  <c r="D54" i="21"/>
  <c r="I53" i="21"/>
  <c r="D53" i="21"/>
  <c r="I37" i="21"/>
  <c r="I36" i="21"/>
  <c r="I58" i="21" s="1"/>
  <c r="I33" i="21"/>
  <c r="I32" i="21"/>
  <c r="D32" i="21"/>
  <c r="I21" i="21"/>
  <c r="I20" i="21"/>
  <c r="I34" i="21" s="1"/>
  <c r="G20" i="21"/>
  <c r="I17" i="21"/>
  <c r="I16" i="21"/>
  <c r="I15" i="21"/>
  <c r="I14" i="21"/>
  <c r="I18" i="21" s="1"/>
  <c r="H191" i="21" l="1"/>
  <c r="I90" i="21"/>
  <c r="G93" i="21"/>
  <c r="I93" i="21" s="1"/>
  <c r="G149" i="21"/>
  <c r="G81" i="21"/>
  <c r="I81" i="21" s="1"/>
  <c r="I87" i="21" s="1"/>
  <c r="I106" i="21"/>
  <c r="I125" i="21"/>
  <c r="I143" i="21"/>
  <c r="I163" i="21"/>
  <c r="I174" i="21"/>
  <c r="I94" i="21"/>
  <c r="I149" i="21"/>
  <c r="I78" i="21"/>
  <c r="I79" i="21" s="1"/>
  <c r="I191" i="21"/>
  <c r="G92" i="21"/>
  <c r="I145" i="21"/>
  <c r="G91" i="21"/>
  <c r="I209" i="21" l="1"/>
  <c r="I210" i="21" s="1"/>
  <c r="I219" i="21" s="1"/>
  <c r="I92" i="21"/>
  <c r="I91" i="21"/>
  <c r="I96" i="21" s="1"/>
  <c r="I107" i="21" s="1"/>
  <c r="I217" i="21" s="1"/>
  <c r="I151" i="21"/>
  <c r="I164" i="21" s="1"/>
  <c r="I218" i="21" s="1"/>
  <c r="I221" i="21" l="1"/>
  <c r="D5" i="19" s="1"/>
  <c r="I210" i="20" l="1"/>
  <c r="I200" i="20"/>
  <c r="I199" i="20"/>
  <c r="I181" i="20"/>
  <c r="I182" i="20" s="1"/>
  <c r="I176" i="20"/>
  <c r="I169" i="20"/>
  <c r="I166" i="20"/>
  <c r="I158" i="20"/>
  <c r="I153" i="20"/>
  <c r="I143" i="20"/>
  <c r="I135" i="20"/>
  <c r="I134" i="20"/>
  <c r="I122" i="20"/>
  <c r="I119" i="20"/>
  <c r="I114" i="20"/>
  <c r="I109" i="20"/>
  <c r="I104" i="20"/>
  <c r="I100" i="20"/>
  <c r="I95" i="20"/>
  <c r="I96" i="20"/>
  <c r="I69" i="20"/>
  <c r="I64" i="20"/>
  <c r="I42" i="20"/>
  <c r="I34" i="20"/>
  <c r="I40" i="20"/>
  <c r="E236" i="20"/>
  <c r="D236" i="20"/>
  <c r="E235" i="20"/>
  <c r="D235" i="20"/>
  <c r="E234" i="20"/>
  <c r="D234" i="20"/>
  <c r="I225" i="20"/>
  <c r="I224" i="20"/>
  <c r="I223" i="20"/>
  <c r="I222" i="20"/>
  <c r="I221" i="20"/>
  <c r="I220" i="20"/>
  <c r="I219" i="20"/>
  <c r="I218" i="20"/>
  <c r="I217" i="20"/>
  <c r="I216" i="20"/>
  <c r="I215" i="20"/>
  <c r="I214" i="20"/>
  <c r="I213" i="20"/>
  <c r="I212" i="20"/>
  <c r="I211" i="20"/>
  <c r="I209" i="20"/>
  <c r="I208" i="20"/>
  <c r="I206" i="20"/>
  <c r="I205" i="20"/>
  <c r="I204" i="20"/>
  <c r="I202" i="20"/>
  <c r="I201" i="20"/>
  <c r="I196" i="20"/>
  <c r="I195" i="20"/>
  <c r="I194" i="20"/>
  <c r="I193" i="20"/>
  <c r="I192" i="20"/>
  <c r="I190" i="20"/>
  <c r="I178" i="20"/>
  <c r="I177" i="20"/>
  <c r="I175" i="20"/>
  <c r="I174" i="20"/>
  <c r="I173" i="20"/>
  <c r="I171" i="20"/>
  <c r="I179" i="20" s="1"/>
  <c r="G165" i="20"/>
  <c r="I165" i="20" s="1"/>
  <c r="I164" i="20"/>
  <c r="I163" i="20"/>
  <c r="I167" i="20" s="1"/>
  <c r="I160" i="20"/>
  <c r="I159" i="20"/>
  <c r="I157" i="20"/>
  <c r="I156" i="20"/>
  <c r="I155" i="20"/>
  <c r="I154" i="20"/>
  <c r="I152" i="20"/>
  <c r="I151" i="20"/>
  <c r="I150" i="20"/>
  <c r="I149" i="20"/>
  <c r="I146" i="20"/>
  <c r="I145" i="20"/>
  <c r="I144" i="20"/>
  <c r="I142" i="20"/>
  <c r="I141" i="20"/>
  <c r="I140" i="20"/>
  <c r="I139" i="20"/>
  <c r="I138" i="20"/>
  <c r="I137" i="20"/>
  <c r="I136" i="20"/>
  <c r="I133" i="20"/>
  <c r="I132" i="20"/>
  <c r="I131" i="20"/>
  <c r="I123" i="20"/>
  <c r="I121" i="20"/>
  <c r="I120" i="20"/>
  <c r="I118" i="20"/>
  <c r="I117" i="20"/>
  <c r="I116" i="20"/>
  <c r="I115" i="20"/>
  <c r="I124" i="20" s="1"/>
  <c r="I111" i="20"/>
  <c r="I110" i="20"/>
  <c r="I108" i="20"/>
  <c r="I107" i="20"/>
  <c r="G107" i="20"/>
  <c r="G106" i="20"/>
  <c r="I106" i="20" s="1"/>
  <c r="G105" i="20"/>
  <c r="I105" i="20" s="1"/>
  <c r="G99" i="20"/>
  <c r="G100" i="20" s="1"/>
  <c r="G94" i="20"/>
  <c r="I94" i="20" s="1"/>
  <c r="I93" i="20"/>
  <c r="I92" i="20"/>
  <c r="G91" i="20"/>
  <c r="I91" i="20" s="1"/>
  <c r="G88" i="20"/>
  <c r="I88" i="20" s="1"/>
  <c r="I87" i="20"/>
  <c r="I70" i="20"/>
  <c r="I66" i="20"/>
  <c r="D66" i="20"/>
  <c r="D64" i="20"/>
  <c r="I63" i="20"/>
  <c r="D63" i="20"/>
  <c r="I62" i="20"/>
  <c r="D62" i="20"/>
  <c r="I46" i="20"/>
  <c r="I67" i="20" s="1"/>
  <c r="I45" i="20"/>
  <c r="G45" i="20"/>
  <c r="I41" i="20"/>
  <c r="I39" i="20"/>
  <c r="D39" i="20"/>
  <c r="I38" i="20"/>
  <c r="D38" i="20"/>
  <c r="I37" i="20"/>
  <c r="D37" i="20"/>
  <c r="I36" i="20"/>
  <c r="D36" i="20"/>
  <c r="I35" i="20"/>
  <c r="D35" i="20"/>
  <c r="D34" i="20"/>
  <c r="I21" i="20"/>
  <c r="I20" i="20"/>
  <c r="I43" i="20" s="1"/>
  <c r="G20" i="20"/>
  <c r="I17" i="20"/>
  <c r="I16" i="20"/>
  <c r="I15" i="20"/>
  <c r="I14" i="20"/>
  <c r="I18" i="20" s="1"/>
  <c r="I147" i="20" l="1"/>
  <c r="I161" i="20"/>
  <c r="I197" i="20"/>
  <c r="I183" i="20"/>
  <c r="I235" i="20" s="1"/>
  <c r="I89" i="20"/>
  <c r="I97" i="20"/>
  <c r="I207" i="20"/>
  <c r="I226" i="20" s="1"/>
  <c r="I227" i="20" s="1"/>
  <c r="I236" i="20" s="1"/>
  <c r="G102" i="20"/>
  <c r="I99" i="20"/>
  <c r="G101" i="20" l="1"/>
  <c r="I101" i="20" s="1"/>
  <c r="I102" i="20"/>
  <c r="I112" i="20" l="1"/>
  <c r="I125" i="20" s="1"/>
  <c r="I234" i="20" s="1"/>
  <c r="I238" i="20" s="1"/>
  <c r="D4" i="19" s="1"/>
  <c r="I316" i="18"/>
  <c r="I315" i="18"/>
  <c r="I313" i="18"/>
  <c r="I312" i="18"/>
  <c r="I309" i="18"/>
  <c r="I304" i="18"/>
  <c r="I301" i="18"/>
  <c r="I293" i="18"/>
  <c r="I286" i="18"/>
  <c r="I284" i="18"/>
  <c r="I240" i="18"/>
  <c r="I238" i="18"/>
  <c r="I235" i="18"/>
  <c r="I220" i="18"/>
  <c r="I222" i="18"/>
  <c r="I226" i="18"/>
  <c r="I198" i="18"/>
  <c r="I199" i="18"/>
  <c r="I200" i="18"/>
  <c r="I201" i="18"/>
  <c r="I202" i="18"/>
  <c r="I203" i="18"/>
  <c r="I204" i="18"/>
  <c r="I205" i="18"/>
  <c r="I206" i="18"/>
  <c r="I207" i="18"/>
  <c r="I208" i="18"/>
  <c r="I184" i="18"/>
  <c r="I178" i="18"/>
  <c r="I147" i="18"/>
  <c r="I132" i="18"/>
  <c r="I90" i="18"/>
  <c r="I89" i="18"/>
  <c r="I83" i="18"/>
  <c r="I63" i="18"/>
  <c r="I59" i="18"/>
  <c r="I57" i="18"/>
  <c r="I56" i="18"/>
  <c r="I55" i="18"/>
  <c r="I21" i="18"/>
  <c r="I17" i="18"/>
  <c r="I188" i="18"/>
  <c r="I189" i="18"/>
  <c r="G135" i="18" l="1"/>
  <c r="G134" i="18" s="1"/>
  <c r="I134" i="18" s="1"/>
  <c r="G230" i="18"/>
  <c r="I230" i="18" s="1"/>
  <c r="G231" i="18"/>
  <c r="I231" i="18" s="1"/>
  <c r="G229" i="18"/>
  <c r="G232" i="18"/>
  <c r="I232" i="18" s="1"/>
  <c r="I233" i="18"/>
  <c r="I225" i="18"/>
  <c r="I224" i="18"/>
  <c r="I223" i="18"/>
  <c r="I221" i="18"/>
  <c r="I219" i="18"/>
  <c r="I218" i="18"/>
  <c r="I217" i="18"/>
  <c r="I216" i="18"/>
  <c r="I215" i="18"/>
  <c r="I214" i="18"/>
  <c r="I213" i="18"/>
  <c r="I212" i="18"/>
  <c r="I211" i="18"/>
  <c r="I197" i="18"/>
  <c r="I209" i="18" s="1"/>
  <c r="I227" i="18" l="1"/>
  <c r="G234" i="18"/>
  <c r="I234" i="18" s="1"/>
  <c r="I229" i="18"/>
  <c r="I236" i="18" l="1"/>
  <c r="I299" i="18"/>
  <c r="I300" i="18" l="1"/>
  <c r="I307" i="18"/>
  <c r="I256" i="18" l="1"/>
  <c r="G261" i="18" l="1"/>
  <c r="G262" i="18" s="1"/>
  <c r="I179" i="18" l="1"/>
  <c r="I177" i="18"/>
  <c r="I176" i="18"/>
  <c r="I180" i="18" l="1"/>
  <c r="I187" i="18"/>
  <c r="I85" i="18"/>
  <c r="D85" i="18"/>
  <c r="D81" i="18"/>
  <c r="D82" i="18"/>
  <c r="D83" i="18"/>
  <c r="I81" i="18"/>
  <c r="I82" i="18"/>
  <c r="G20" i="18" l="1"/>
  <c r="G60" i="18"/>
  <c r="D56" i="18"/>
  <c r="D57" i="18"/>
  <c r="D58" i="18"/>
  <c r="I58" i="18"/>
  <c r="D55" i="18"/>
  <c r="I44" i="18"/>
  <c r="I43" i="18"/>
  <c r="I42" i="18"/>
  <c r="I41" i="18"/>
  <c r="I40" i="18"/>
  <c r="I39" i="18"/>
  <c r="I120" i="18"/>
  <c r="D35" i="18"/>
  <c r="D36" i="18"/>
  <c r="D37" i="18"/>
  <c r="D38" i="18"/>
  <c r="D39" i="18"/>
  <c r="D40" i="18"/>
  <c r="D41" i="18"/>
  <c r="D42" i="18"/>
  <c r="D43" i="18"/>
  <c r="D44" i="18"/>
  <c r="I247" i="18" l="1"/>
  <c r="I246" i="18"/>
  <c r="I245" i="18"/>
  <c r="I244" i="18"/>
  <c r="I243" i="18"/>
  <c r="I242" i="18"/>
  <c r="I248" i="18" l="1"/>
  <c r="I249" i="18" s="1"/>
  <c r="I260" i="18"/>
  <c r="I283" i="18" l="1"/>
  <c r="I280" i="18" l="1"/>
  <c r="I305" i="18" l="1"/>
  <c r="I35" i="18" l="1"/>
  <c r="I326" i="18" l="1"/>
  <c r="I185" i="18" l="1"/>
  <c r="I136" i="18" l="1"/>
  <c r="I133" i="18"/>
  <c r="G145" i="18"/>
  <c r="I145" i="18" l="1"/>
  <c r="G131" i="18"/>
  <c r="I131" i="18" s="1"/>
  <c r="I128" i="18"/>
  <c r="I119" i="18"/>
  <c r="I107" i="18"/>
  <c r="I121" i="18" l="1"/>
  <c r="I271" i="18"/>
  <c r="I268" i="18" l="1"/>
  <c r="I257" i="18" l="1"/>
  <c r="I259" i="18"/>
  <c r="I258" i="18"/>
  <c r="I272" i="18" l="1"/>
  <c r="I267" i="18" l="1"/>
  <c r="I183" i="18" l="1"/>
  <c r="I186" i="18"/>
  <c r="I124" i="18"/>
  <c r="I125" i="18"/>
  <c r="I127" i="18"/>
  <c r="G126" i="18"/>
  <c r="I126" i="18" s="1"/>
  <c r="D86" i="18"/>
  <c r="G123" i="18" l="1"/>
  <c r="I314" i="18"/>
  <c r="I311" i="18"/>
  <c r="I310" i="18"/>
  <c r="I308" i="18"/>
  <c r="I306" i="18"/>
  <c r="I303" i="18"/>
  <c r="I298" i="18"/>
  <c r="I296" i="18"/>
  <c r="I295" i="18"/>
  <c r="I297" i="18" s="1"/>
  <c r="I292" i="18"/>
  <c r="I285" i="18"/>
  <c r="I317" i="18" s="1"/>
  <c r="I278" i="18"/>
  <c r="I277" i="18"/>
  <c r="I276" i="18"/>
  <c r="I275" i="18"/>
  <c r="I274" i="18"/>
  <c r="I273" i="18"/>
  <c r="I266" i="18"/>
  <c r="I265" i="18"/>
  <c r="I264" i="18"/>
  <c r="I262" i="18"/>
  <c r="I261" i="18"/>
  <c r="I279" i="18" l="1"/>
  <c r="I269" i="18" l="1"/>
  <c r="I281" i="18" s="1"/>
  <c r="I318" i="18" s="1"/>
  <c r="D34" i="18"/>
  <c r="I146" i="18" l="1"/>
  <c r="I36" i="18" l="1"/>
  <c r="I37" i="18"/>
  <c r="I38" i="18"/>
  <c r="I34" i="18"/>
  <c r="I135" i="18" l="1"/>
  <c r="I174" i="18" s="1"/>
  <c r="I86" i="18" l="1"/>
  <c r="D325" i="18" l="1"/>
  <c r="E325" i="18"/>
  <c r="D326" i="18"/>
  <c r="E326" i="18"/>
  <c r="D327" i="18"/>
  <c r="E327" i="18"/>
  <c r="I182" i="18" l="1"/>
  <c r="I190" i="18" s="1"/>
  <c r="I327" i="18" l="1"/>
  <c r="I60" i="18" l="1"/>
  <c r="I80" i="18" l="1"/>
  <c r="D80" i="18"/>
  <c r="I15" i="18" l="1"/>
  <c r="I16" i="18"/>
  <c r="I20" i="18" l="1"/>
  <c r="I61" i="18" s="1"/>
  <c r="I123" i="18" l="1"/>
  <c r="I129" i="18" s="1"/>
  <c r="I64" i="18" l="1"/>
  <c r="I87" i="18" s="1"/>
  <c r="I14" i="18" l="1"/>
  <c r="I18" i="18" s="1"/>
  <c r="I191" i="18" l="1"/>
  <c r="I325" i="18" s="1"/>
  <c r="I329" i="18" s="1"/>
  <c r="D3" i="19" s="1"/>
  <c r="D8" i="19" s="1"/>
</calcChain>
</file>

<file path=xl/sharedStrings.xml><?xml version="1.0" encoding="utf-8"?>
<sst xmlns="http://schemas.openxmlformats.org/spreadsheetml/2006/main" count="3543" uniqueCount="990">
  <si>
    <t>1.1.1</t>
  </si>
  <si>
    <t>1.1.2</t>
  </si>
  <si>
    <t>1.1.3</t>
  </si>
  <si>
    <t>m'</t>
  </si>
  <si>
    <t>1.3.1</t>
  </si>
  <si>
    <t>1.5.1</t>
  </si>
  <si>
    <t>1.6.1</t>
  </si>
  <si>
    <t>1.6.2</t>
  </si>
  <si>
    <t>1.6.3</t>
  </si>
  <si>
    <t>1.6.4</t>
  </si>
  <si>
    <t>●»</t>
  </si>
  <si>
    <t>3.1.1</t>
  </si>
  <si>
    <t>3.1.2</t>
  </si>
  <si>
    <t>3.1.3</t>
  </si>
  <si>
    <t>1.5.3</t>
  </si>
  <si>
    <t>1.3.2</t>
  </si>
  <si>
    <t>1.3.3</t>
  </si>
  <si>
    <t>1.5.4</t>
  </si>
  <si>
    <t>3.2.1</t>
  </si>
  <si>
    <t>3.1.4</t>
  </si>
  <si>
    <t xml:space="preserve">Dizajnimi dhe konstruktimi i tabelës informuese me emër të projektit, investitorit, kompanisë projektuese dhe kontraktorit. Tabela të konstruktohet sipas detalit </t>
  </si>
  <si>
    <t>Sigurimi dhe vendosja e kontenjerës për deponimin e mbeturinave dhe gjësendeve tjera të papërdorura, mbeturinat më pastaj të  hedhen në deponi  të caktuar nga komuna/qeveria. Pas përfundimit të punimeve, kontenjera së bashku me  mbeturinat të largohen nga punishtja.</t>
  </si>
  <si>
    <t>Sigurimi I punishtes duke përfshirë: rrethojën-rrjetat e sigurisë për këmbësor, pasazhet e sigurta (nga konstruksionet e forta)   hyrje/qasje në ndërtesë për këmbësore dhe përdoruesit e ndërtesës.</t>
  </si>
  <si>
    <t xml:space="preserve">Demolimi, largimi i dyerve të hyrjes nga PVC dhe Alumini deri ne deponi të  aprovuar . Dyert e parapara për demolim  janë përshkuar me hollësisht në  pikën 1.3.3    </t>
  </si>
  <si>
    <t>Suvatimi, gletimi dhe ngjyrosja  e mureve të brendshme rreth perimetrit të dyerve  me gjerësi të murit prej 50 cm. Nëse trashësia e suvatimit kalon t&gt;2 cm atëherë duhet të vendosen pllaka të gjipsit ose blloka poroz-beton. Në çmim të parashihet: suvatimi, gletimi, këndet metalike dhe ngjyrosja.</t>
  </si>
  <si>
    <t>•  Dera të prodhohet me standarde DIN, ISO, EN</t>
  </si>
  <si>
    <t>•  Mekanizmi mbyllës I derës sipas  DIN, EN, ISO</t>
  </si>
  <si>
    <t>•  Mekanizmi mbyllës I derës (mekanizëm vet-kthyes )</t>
  </si>
  <si>
    <t>•  Shirit hermetizues me brushë në pjesën e poshtme</t>
  </si>
  <si>
    <t>•  Përforcimi statik në mes derës (anti vibrues)</t>
  </si>
  <si>
    <t>•  Certifikata e duhura për çdo produkt</t>
  </si>
  <si>
    <t>•  Dimensionet i derës</t>
  </si>
  <si>
    <t>•  Bazë-beton kontakt</t>
  </si>
  <si>
    <t xml:space="preserve">•  Lyerje, bazë për kontakt </t>
  </si>
  <si>
    <t>•  Shtresë për rrafshim.</t>
  </si>
  <si>
    <t>•  Lyerje-shtresë bazë</t>
  </si>
  <si>
    <t>•  Llaç fasade-shtresë finale me bazë silikoni</t>
  </si>
  <si>
    <t>•  Ngjyra, silikon  me standard DIN, EN, ISO</t>
  </si>
  <si>
    <t>•  Diplla, profile këndore me pikore,  profil I fundëm metalik i vrimëzuar, profil këndor për lidhje elastike etj.</t>
  </si>
  <si>
    <t>•  Instalimi të bëhet në mënyrë të duhur me ankera dhe bulona.</t>
  </si>
  <si>
    <t>Përshkrimi I punimeve</t>
  </si>
  <si>
    <t>a</t>
  </si>
  <si>
    <t>b</t>
  </si>
  <si>
    <t>c</t>
  </si>
  <si>
    <t>d</t>
  </si>
  <si>
    <t>e</t>
  </si>
  <si>
    <t>f</t>
  </si>
  <si>
    <t>g=e*f</t>
  </si>
  <si>
    <t xml:space="preserve"> PUNËT PËRGATITORE</t>
  </si>
  <si>
    <t>DRITARET</t>
  </si>
  <si>
    <t>DYERT</t>
  </si>
  <si>
    <t xml:space="preserve"> FASADA E JASHTME E NDËRTESËS</t>
  </si>
  <si>
    <t>PUNËT TJERA</t>
  </si>
  <si>
    <t>TOTALI PUNËT E ARKITEKTURËS:</t>
  </si>
  <si>
    <t>PUNËT ELEKTRIKE</t>
  </si>
  <si>
    <t>NDRIÇIMI ELEKTRIKE</t>
  </si>
  <si>
    <t>TOTALI PUNËT ELEKTRIKE:</t>
  </si>
  <si>
    <t>PËRSHKRIMI I PUNËVE</t>
  </si>
  <si>
    <t>PUNËT E ARKITEKTURËS</t>
  </si>
  <si>
    <t xml:space="preserve">     Total</t>
  </si>
  <si>
    <t>TOTAL 1+2+3</t>
  </si>
  <si>
    <t>Valvul automatike të çajrosjes për secilën vertikale të tubacioneve, 1/2"</t>
  </si>
  <si>
    <t>•  Profilet e dilatimit</t>
  </si>
  <si>
    <t>ULLUQET DHE PIKORET</t>
  </si>
  <si>
    <t>1.2.1</t>
  </si>
  <si>
    <t>Demolimi, largimi i dritareve nga PVC, alumini dhe pikoreve të jashtme, solobankave të brendshme nga mermeri deri ne deponi të  aprovuar. Dritaret e parapara për demolim  janë përshkuar me hollësisht në  pikën 1.2.3</t>
  </si>
  <si>
    <t>1.2.2</t>
  </si>
  <si>
    <t>Suvatimi, gletimi dhe ngjyrosja  e mureve të brendshme rreth perimetrit të dritareve  me gjerësi të murit prej 50 cm. Nëse trashësia e suvatimit kalon t&gt;2cm atëherë duhet të vendosen pllaka të gjipsit ose bllok nga betoni i lehtë (poroz-beton). Në çmim të parashihet: suvatimi, gletimi, këndet metalike dhe ngjyrosja.</t>
  </si>
  <si>
    <t>1.2.3</t>
  </si>
  <si>
    <t>Furnizimi dhe instalimi i dritareve PVC në përputhje me skemat e dritareve dhe detalet e projektimit. Para instalimit të dritareve të reja paraprakisht duhet përmirësuar, rregulluar muri rreth perimetrit për t'u instaluar dritarja në mur të fortë pa zbrazëtira. Çmimi për dritare duhet të përfshijë karakteristikat e mëposhtme:</t>
  </si>
  <si>
    <t>• Korniza e profilit min 6 fusha termike dhe së paku b/h=80/80 mm trashësi dhe tre goma/dihtunga</t>
  </si>
  <si>
    <t>• Profili i brendshëm strukturore metalike min=2 mm instaluar brenda kornizës së PVC-së</t>
  </si>
  <si>
    <t>• Mekanizmi mbyllës  me kualitet të lartë sipas  DIN, EN, ISO</t>
  </si>
  <si>
    <t>• Montimi duhet të bëhet me ankerim dhe  bulona.</t>
  </si>
  <si>
    <t>Dimensionet e Dritares</t>
  </si>
  <si>
    <t xml:space="preserve">Furnizimi dheinstalimi i solobankës nga mermeri me  t=2 cm (fiksimi të bëhet me ngjitës të kualitetit të lartë, zbrazëtirat të suvatohen dhe ngjyrosen ngjashëm me materialet ekzistuese). Solobanka e gjerë  3cm më shumë se  gjerësia e murit të suvatuar. </t>
  </si>
  <si>
    <t>1.2.5</t>
  </si>
  <si>
    <t>PUNËT MAKINERIKE</t>
  </si>
  <si>
    <t xml:space="preserve">TOTALI PUNËT MAKINERIKE: </t>
  </si>
  <si>
    <t>1.1.4</t>
  </si>
  <si>
    <t>Furnizimi dhe instalimi i pikoreve të jashtme në dritare me gjerësi  5cm më shumë se  gjerësia e murit të termoizoluar e prodhuara nga alumini me shtresë elektrostatike me ngjyrë të bardhë me trashësi t=1.0 mm</t>
  </si>
  <si>
    <t>Inspektimi I punishtes dhe punëve  nga kompania e licencuar për siguri dhe shëndetin në punë (skelet dhe të tjera). Kompani duhet të ofroj inspektim të rregulltë për sigurinë në punë dhe të lëshoj raporte periodike për sigurinë në punët ndërtimore sipas kërkesës së kompanisë mbikëqyrëse. Referoju linjës 2.6.4 në specifikim teknik</t>
  </si>
  <si>
    <t>pcs</t>
  </si>
  <si>
    <t>Nr</t>
  </si>
  <si>
    <t>•  Llaç ngjitës</t>
  </si>
  <si>
    <t>1.5.2</t>
  </si>
  <si>
    <t>Furnizimi  dhe shtrirja e gypit PVC rixhid  Ø20 mm, me mbajtës përkatës.</t>
  </si>
  <si>
    <t xml:space="preserve">Meteriali për lidhje dhe fiksim </t>
  </si>
  <si>
    <t>Furnizimi dhe montimi i siguresës automatike In=10A,1p, 6kA, me karakteristikë C - (bazuar në EN 60898).</t>
  </si>
  <si>
    <t xml:space="preserve">ARCHITECTURE WORKS </t>
  </si>
  <si>
    <t xml:space="preserve">PREPARATION WORKS </t>
  </si>
  <si>
    <t xml:space="preserve">Design and construction of the Sign board with the name of the project, Investitor, Designer and the Contractor. Table is to be constructed as to the design detail </t>
  </si>
  <si>
    <t xml:space="preserve">Provide and keep trash containers on site at all times for extra material, debris, and trash to be picked up and disposed of in a Government approved landfill/ dump site. After works are completed, container and all of the waste material to be removed from site.  </t>
  </si>
  <si>
    <t xml:space="preserve">Securing the construction site; works to include the safety nets for pedestrians and safe passages (hard structures) for users at the entrances of the buildings and the necessary signage. </t>
  </si>
  <si>
    <t>Inspection of site and works from a licensed company for safety and healthprotection during works (scaffolding and others). Company has to offer regular inspection for safety at works and to issue periodic reports for safety in construction works as requested fom design company. Refer to line 2.6.4 in technical specification</t>
  </si>
  <si>
    <t xml:space="preserve">WINDOWS </t>
  </si>
  <si>
    <t xml:space="preserve">DOORS </t>
  </si>
  <si>
    <t xml:space="preserve"> BUILDING EXTERIOR FAÇADE  </t>
  </si>
  <si>
    <t>GUTTERS AND EDGE PROFILE</t>
  </si>
  <si>
    <t>OTHER WORKS</t>
  </si>
  <si>
    <t>TOTAL ARCHITECTURE WORKS:</t>
  </si>
  <si>
    <t>ELECTICAL WORKS</t>
  </si>
  <si>
    <t xml:space="preserve">ELECTRIC LIGHTING </t>
  </si>
  <si>
    <t>TOTAL ELECTRICAL WORKS:</t>
  </si>
  <si>
    <t>MECHANICAL WORKS</t>
  </si>
  <si>
    <t>Description of works</t>
  </si>
  <si>
    <t>TOTAL MECHANICAL WORKS:</t>
  </si>
  <si>
    <t>WORKS DESCRIPTION</t>
  </si>
  <si>
    <t xml:space="preserve">Remove existing PVC, aluminium and metal windows and exterior window sills, interior marble sill and properly dispose off at an approved site/landfill.  Windows  foreseen to be removed as described in line 1.2.3. </t>
  </si>
  <si>
    <t>Supply and install PVC windows in accordance with the window Scheme and design details. Before installing new windows, to remedy wall around perimeter in order to install window in solid wall free of hollow gaps. Price for window should include the following characteristics:</t>
  </si>
  <si>
    <t>•  Heat transmitting coefficient is U≤1.4 W/m²K</t>
  </si>
  <si>
    <t>•  Frame profile with at least 6 thermal  chambers with at least min. b/h=80/80mm  and three dichtungs/gaskets</t>
  </si>
  <si>
    <t>•  Internal structural metallic profile of min t=2 mm  installed inside the PVC frame</t>
  </si>
  <si>
    <t>•  Additional profile/frame from PVC  for supporting window sill nd internal marble</t>
  </si>
  <si>
    <t>•  Windows mechanism of high quality, DIN, EN, ISO</t>
  </si>
  <si>
    <t xml:space="preserve">•  Acoustic insulation of min. 40 dB  </t>
  </si>
  <si>
    <t xml:space="preserve">•  Installing to be done with anchors, screws and bolts  </t>
  </si>
  <si>
    <t xml:space="preserve">•  Providing certificates of conformity for every product </t>
  </si>
  <si>
    <t>•  Window dimensions</t>
  </si>
  <si>
    <t>• Profili shtesë/kornizë nga PVC për mbështetjen e pikores dhe solobankës</t>
  </si>
  <si>
    <t>• Izolim akustik  min. 40 dB</t>
  </si>
  <si>
    <t xml:space="preserve">Supply and install exterior window sills, width  5cm wider than insulated wall width, manufactured from crude aluminium with electrostatic coating in white color, thickness t=1.0 mm </t>
  </si>
  <si>
    <t xml:space="preserve">Supply and install 2cm thick interior marble sill (to be fixed with high quality adhesive, the gap plastered and painted to match existing).  Width  3cm wider than plastered wall width   </t>
  </si>
  <si>
    <t>• Ngjyra e kornizës e bardhë</t>
  </si>
  <si>
    <t>Remove existing PVC, aluminium and metal entrance doors and properly dispose off at an approved site/landfill.  Door foreseen to be removed are described in line 1.3.3</t>
  </si>
  <si>
    <t>•  Door closing mechanism DIN, EN, ISO</t>
  </si>
  <si>
    <t xml:space="preserve">•  Acoustic insulation of  min. 40 dB  </t>
  </si>
  <si>
    <t xml:space="preserve">•  Installing to be done with proper anchors, screws, bolts  </t>
  </si>
  <si>
    <t>•  Heavy duty door closer (self closer mechanism)</t>
  </si>
  <si>
    <t>•  Weather strip with brush</t>
  </si>
  <si>
    <t>•  Static reinforcement in the middle  of the door  (anti vibrating)</t>
  </si>
  <si>
    <t>•  Proper Certificates for every position</t>
  </si>
  <si>
    <t>•  All doors should be placed with the key and cylinder</t>
  </si>
  <si>
    <t>•  Door dimensions</t>
  </si>
  <si>
    <t>•  Koeficienti I transmetimit të nxehtësisë, U≤1.4 W/m²K</t>
  </si>
  <si>
    <t>•  Izolim akustik min. 40 dB</t>
  </si>
  <si>
    <t>Supply and install Thermal composite façade in external walls,  with the following layers:</t>
  </si>
  <si>
    <t>•  Primer preparation contact</t>
  </si>
  <si>
    <t>•  Levelling layer</t>
  </si>
  <si>
    <t>•  Primer-base coat</t>
  </si>
  <si>
    <t>•  Plaster-final coat, silicone based</t>
  </si>
  <si>
    <t xml:space="preserve">•  Color, silicone paint with standard DIN, EN, ISO  </t>
  </si>
  <si>
    <t xml:space="preserve">•  Diletation joint  </t>
  </si>
  <si>
    <t>•  Anchor,dripping edge profile, expansion joint profile, bottom profile, joint sealing band, preferated metal profile etc.</t>
  </si>
  <si>
    <t>Furnizim dhe instalimi i fasadës  termike kompozite në muret  e jashtme me shtresat e mëposhtme:</t>
  </si>
  <si>
    <t>Removal of all existing guters and dripping, properly dispose of at an approved site/landfill.</t>
  </si>
  <si>
    <t>Supply and installation of rigid pipe Ø20 mm with elements.</t>
  </si>
  <si>
    <t>Supply and installation of CB 1P for curb C  In=10A, 6kA.
(according to EN 60898)</t>
  </si>
  <si>
    <t>Fixing and conecting material</t>
  </si>
  <si>
    <r>
      <rPr>
        <b/>
        <sz val="10"/>
        <rFont val="Calibri"/>
        <family val="2"/>
        <scheme val="minor"/>
      </rPr>
      <t>VËREJTJE:</t>
    </r>
    <r>
      <rPr>
        <sz val="10"/>
        <rFont val="Calibri"/>
        <family val="2"/>
        <scheme val="minor"/>
      </rPr>
      <t xml:space="preserve">  </t>
    </r>
    <r>
      <rPr>
        <u/>
        <sz val="10"/>
        <rFont val="Calibri"/>
        <family val="2"/>
        <scheme val="minor"/>
      </rPr>
      <t>Kontraktuesi fillimisht duhet të lexoj dhe t'i referohet Specifikimit teknik, projektit, detaleve projektuese dhe nëse është e nevojshme edhe informatave shtesë.</t>
    </r>
    <r>
      <rPr>
        <sz val="10"/>
        <rFont val="Calibri"/>
        <family val="2"/>
        <scheme val="minor"/>
      </rPr>
      <t xml:space="preserve"> Çmimi përfshinë: demolimin, transportin deri në deponi të aprovuar nga komuna/qeveria, furnizimin, transportimin dhe instalimin e të gjitha materialeve të specifikuara në këtë paramasë deri në përfundim të projektit. Kontraktuesi duhet të siguroj Deklaratë e Konformitetit (Declaration of Conformity) për të gjitha materialet që do të përdoren.  Për të gjitha punët e kryera duhet që të bëhet testimi. Nëse për shkak të neglizhencës në punë shkaktohen dëme në zonën përreth punishtes dhe në punishte, atëherë përgjegjësia për rregullim i takon kontraktuesit. Materiali i demoluar i cili ka ndonjë vlerë, konsiderohet pronë e investitorit dhe investitori jep udhëzime për pikën e shitjes, ndërsa punët demoluese dhe transporti janë përgjegjësi e kontraktorit. Çmimi për skela dhe skele lift (platformë lëvizëse) të përfshihet në çdo pozicion ku ata janë të nevojshme për përfundimin e punimeve të parapara.</t>
    </r>
  </si>
  <si>
    <t xml:space="preserve">  BILL OF QUANTITIES / PARAMASA DHE PARALLOGARIA </t>
  </si>
  <si>
    <t>pcs / copë</t>
  </si>
  <si>
    <t>Automatic air vent valve for each pipeline verticals   1/2"</t>
  </si>
  <si>
    <t xml:space="preserve">RADIATORS AND THERMOSTATIC VALVES </t>
  </si>
  <si>
    <t>RADIATORËT DHE VALVULAT TERMOSTATIKE</t>
  </si>
  <si>
    <t>Item no.  Pos. nr.</t>
  </si>
  <si>
    <t xml:space="preserve">Subtotal Nëntotali  (Euro)   </t>
  </si>
  <si>
    <t xml:space="preserve">SUBTOTAL / NËNTOTALI : </t>
  </si>
  <si>
    <t>BOILER ROOM</t>
  </si>
  <si>
    <t>KALDATORJA</t>
  </si>
  <si>
    <t>Insulation of steel pipes in heating substation with sheet aluminum 0.5 mm and glass wool insulation with a thickness of 50 mm</t>
  </si>
  <si>
    <t>Izolimi I tubacioneve të çelikut në kaldatore me llamarinë alumini 0.5 mm dhe lesh mineral (xhami) me trashësi 50 mm</t>
  </si>
  <si>
    <t>3.1.5</t>
  </si>
  <si>
    <t>3.1.6</t>
  </si>
  <si>
    <t>3.2.3</t>
  </si>
  <si>
    <t xml:space="preserve"> •  Largimi, heqja e ndonjë suvaje të  plasaritur dhe e lirshme (pa ngjitur) nga muret e fasadës në tërë sipërfaqen e ndërtesës. </t>
  </si>
  <si>
    <t xml:space="preserve">•  Të çarat e suvatimit ekzistues duhet mbyllur para se të vendosen shtresat e reja të fasadës.  Heqja e papastërtive, pluhurit,  largimi dhe zëvendësimi i mureve të dëmtuar dhe të shkoqitur. </t>
  </si>
  <si>
    <t xml:space="preserve">•  Remove any cracked and loose plaster from façade walls in all surface in building </t>
  </si>
  <si>
    <t xml:space="preserve">•  Fix the cracks and properly seal the existing plaster prior to applying new façade layers. Remove dirt, dust, remove and replace loose or damaged masonry.  </t>
  </si>
  <si>
    <t>1.2.4</t>
  </si>
  <si>
    <t>1.4.1</t>
  </si>
  <si>
    <t>1.4.2</t>
  </si>
  <si>
    <t>1.4.3</t>
  </si>
  <si>
    <t>ls / paush</t>
  </si>
  <si>
    <t xml:space="preserve">  Quantity      Sasia</t>
  </si>
  <si>
    <t xml:space="preserve">         Unit          Njësia</t>
  </si>
  <si>
    <t>Unit price  Çmimi njësi (Euro)</t>
  </si>
  <si>
    <t>Demontimi I kamerave dhe reflekrorëve nga muret e fasadës, pasi të përfundohen punët e fasadës të njejtat të kthehen në pozitën paraprake</t>
  </si>
  <si>
    <t>Dismantling of cameras and reflectors from the façade walls, after the façade works are completed, the same should be returned to the previous position</t>
  </si>
  <si>
    <t xml:space="preserve">Demolimi dhe largimi I ulluqeve  dhe pikoreve deri ne deponi të aprovuar nga komuna/qeveria </t>
  </si>
  <si>
    <t xml:space="preserve">Supply and installation  downspouts, new downspout shall be  at least the same dimension as existing; of plasticized metal sheet t=0.6mm thick. Insert proper connection. Downspouts must be hooked to drainage pipes where they are existing. Shapes and colored should be determined from supervising engineer. </t>
  </si>
  <si>
    <t>m²</t>
  </si>
  <si>
    <t xml:space="preserve">DISTRIBUTION CABLE </t>
  </si>
  <si>
    <t>KABLLOT SHPËRNDARËSE</t>
  </si>
  <si>
    <t>ls / paushall</t>
  </si>
  <si>
    <t>SUBTOTAL:</t>
  </si>
  <si>
    <t>Furnizimi dhe instalimi i ulluqeve vertikale. Ulluqet e reja vertikale duhet të jetë të paktën me dimensione të njëjta  si ato ekzistuese; llamarina e plastifikuar me t=0.6mm trashësi dhe me elementet e nevojshme për lidhje dhe fiksim. Ulluqet vertikale duhet të lidhen me gypat e drenazhës ku ato ekzistojnë. Forma dhe ngjyra caktohen nga inxhinieri mbikëqyrës</t>
  </si>
  <si>
    <t>3.2.4</t>
  </si>
  <si>
    <t xml:space="preserve">Supply and installation variable speed heating re-circulating pump with following  characteristics of size:                                                                                                                                                                                               </t>
  </si>
  <si>
    <t xml:space="preserve">Furnizimi dhe montimi i pompës ri-qarkulluese me shpejtësi variabile me karakteristikat e madhësisë si në vijim:                                                                                                                                          </t>
  </si>
  <si>
    <t xml:space="preserve">• rated voltage: 1 x 230 V/50 Hz       </t>
  </si>
  <si>
    <t xml:space="preserve">• tensioni: 1 x 230 V/50 Hz </t>
  </si>
  <si>
    <t>3.2.6</t>
  </si>
  <si>
    <t>3.2.8</t>
  </si>
  <si>
    <t>3.2.9</t>
  </si>
  <si>
    <t>3.2.10</t>
  </si>
  <si>
    <t>3.2.11</t>
  </si>
  <si>
    <t>Painting of the steel pipes network in heating substation with oil paint resistant to high temperatures. Priory, pipes must be cleaned and painted with anti rust paint in two layers</t>
  </si>
  <si>
    <t>3.2.12</t>
  </si>
  <si>
    <t>3.2.13</t>
  </si>
  <si>
    <t>3.2.14</t>
  </si>
  <si>
    <t xml:space="preserve">Manometer for reading the values ​​of working pressure pipeline network system. Manometer should be the form of a cylinder, with classical visually about right and DN (1/2") through the pipe bulb to 10 bar
</t>
  </si>
  <si>
    <t>Manometër për leximin e vlerës së presionit punues në sistemin e rrjetës së tubacioneve. Manometri duhet të jetë në formë të cilindrit, me shikim klasik në të djathtë me lidhje në tubacion (1/2") dhe matje deri në 10 bar</t>
  </si>
  <si>
    <t xml:space="preserve">Termometër për leximin e vlerës së temperaturës punues në sistemin e rrjetës së tubacioneve. Termometri duhet të jetë në formë të cilindrit, me shiqim klasik në të djathtë me lidhje në tubacion (1/2") dhe matje të temperaturës nga 0°C deri 120 °C </t>
  </si>
  <si>
    <t>Supply pellets for boiler for system testing</t>
  </si>
  <si>
    <t>Furnizimi me pelet për kaldajë për testimin e sistemit</t>
  </si>
  <si>
    <t>kg</t>
  </si>
  <si>
    <t>Supply and filling the  central heating system with antifreeze (35%)</t>
  </si>
  <si>
    <t xml:space="preserve">Furnizimi dhe mbushja e sistemit me antifriz (35%) për sistemet e ngrohjes qendrore </t>
  </si>
  <si>
    <t>lit.</t>
  </si>
  <si>
    <t>Work the technological scheme on the laminated table and place it in the boiler room</t>
  </si>
  <si>
    <t>Punimi i skemës funksionale në tabel të plastifikuar  dhe vendosja e saj në kaldatore</t>
  </si>
  <si>
    <t>Staff training to operate with pellet boiler</t>
  </si>
  <si>
    <t xml:space="preserve">Trajnimi i stafit për operim me kaldajë me pelet </t>
  </si>
  <si>
    <t>Supply and installation black steel pipes according to DIN 2448</t>
  </si>
  <si>
    <t>Furnizimi dhe montimin i tubacioneve të zi të çelikut sipas DIN 2448</t>
  </si>
  <si>
    <t>%</t>
  </si>
  <si>
    <t>Supply and installation safety valve DN25, P=3 bar</t>
  </si>
  <si>
    <t>Furnizimi dhe montimi I valvulës siguruese DN25, P=3 bar</t>
  </si>
  <si>
    <t>3.2.15</t>
  </si>
  <si>
    <t>3.2.16</t>
  </si>
  <si>
    <t>3.2.17</t>
  </si>
  <si>
    <t>3.2.18</t>
  </si>
  <si>
    <t>3.2.19</t>
  </si>
  <si>
    <t>3.2.20</t>
  </si>
  <si>
    <t>3.2.21</t>
  </si>
  <si>
    <t>Supply with equipments against fire (Sandbox 0.5m³, S8 Fire Extinguisher, Shovel, Handcart, etc.), as well as a written instruction for maintenance and use</t>
  </si>
  <si>
    <t>Furnizimi me mjete për mbrojtje kundër zjarrit (Kutia me rërë 0.5m³, Aparati për shuarjen e zjarrit S8, Lopata, karroc e dorës etj.) , poashtu udhëzimin me shkrim për mirëmbajtje dhe përdorim</t>
  </si>
  <si>
    <t>1.6.6</t>
  </si>
  <si>
    <t>Supply connection elements like, screws, nails, metallic plates, sealant, glue, anchors, clamps etc</t>
  </si>
  <si>
    <t xml:space="preserve">ROOF WORKS </t>
  </si>
  <si>
    <t>PUNËT E KULMIT</t>
  </si>
  <si>
    <t>Cleaning the roof area from the debris and other leftovers to the clean flat surface for installing thermal insulation and properly dispose off at an approved site/landfill. The works include the removal of inventory and other items from the roof, after the completion of the works the same to be returned again</t>
  </si>
  <si>
    <t>Pastrimi I sipërfaqes së kulmit nga mbeturinat gjësendet tjera për krijimin e sipërfaqes së pastër për vendosjen e izolimin termik dhe të vendosen  në deponi të aprovuar. Punët përfshijnë edhe largimin e inventarit dhe gjesendeve tjera nga kulmi, pas përfundimit të punimeve të njejtat të kthehen përsëri</t>
  </si>
  <si>
    <t>1.3.4</t>
  </si>
  <si>
    <t>2.2.1</t>
  </si>
  <si>
    <t>2.2.2</t>
  </si>
  <si>
    <t>2.2.3</t>
  </si>
  <si>
    <t>Careful removal of existing luminaires, and transporting them to the designated landfilland and licensed for hasardous materials. Demolition, packing and transport to be done in accordance with Administrative Instruction 15/2015. Refere to technical description chapter 5.</t>
  </si>
  <si>
    <t>2.2.4</t>
  </si>
  <si>
    <t>2.2.5</t>
  </si>
  <si>
    <t>2.2.6</t>
  </si>
  <si>
    <t>Supply and Installation of panel PCCP radiators with following dimension:</t>
  </si>
  <si>
    <t>Furnizimi dhe montimi i radiatorëve panel PCCP me mbajtëse dhe dimensione si në vazhdim:</t>
  </si>
  <si>
    <t>DN15 (21.3 x 2.0 mm)</t>
  </si>
  <si>
    <t>DN20 (26.9 x 2.3 mm)</t>
  </si>
  <si>
    <t>DN25 (33.7 x 2.6 mm)</t>
  </si>
  <si>
    <t>DN32 (42.4 x 2.6 mm)</t>
  </si>
  <si>
    <t>Supply and installation sleeve pipes,  painted twice with basic color used over pipes in walls, floors or ceilings, inside of the facility. Length of sleeves should be determined on the basis of building structures extending 30 mm on both side of structure</t>
  </si>
  <si>
    <t>Furnizimi dhe montimi i këmishësave të tubacioneve, i ngjyrosur dy herë me ngjyrë bazike që përdoret për tubacione në mure, dysheme ose tavan, brenda në ndërtesë. Gjatësia e këmishësave caktohet në bazë  të strukturës së ndërtesës duke tejkaluar të dy anët e strukturës (murit) për 30 mm</t>
  </si>
  <si>
    <t>Sleeve nominal diameter DN40 (for pipe DN25)</t>
  </si>
  <si>
    <t xml:space="preserve">Diametri nominal i këmishëses DN40 (për tubë DN25) </t>
  </si>
  <si>
    <t>Sleeve nominal diameter DN32 (for pipe DN20)</t>
  </si>
  <si>
    <t xml:space="preserve">Diametri nominal i këmishëses DN32 (për tubë DN20) </t>
  </si>
  <si>
    <t>Sleeve nominal diameter DN25 (for pipe DN15)</t>
  </si>
  <si>
    <t xml:space="preserve">Diametri nominal i këmishëses DN25 (për tubë DN15) </t>
  </si>
  <si>
    <t>Opening the hole in building structure for penetration of pipelines through the wall. Repair the drilled holes at building structure, to match the existing surface</t>
  </si>
  <si>
    <t>Hapja e vrimave në strukturat e ndërtesës për depërtimin e tubacioneve nëpër mure dhe riparimi i vrimave të hapura të strukturës së ndërtesës që të kthehen në gjendjen ekzistuese</t>
  </si>
  <si>
    <t>Painting of the pipes network with oil paint resistant to high temperatures. Priory, pipes must be cleaned and painted with anti rust paint in two layers</t>
  </si>
  <si>
    <t>Ngjyrosja e rrjetit të tubacioneve me ngjyrë të yndyrshme, të qëndrueshme në temperatura të larta. Paraprakisht, tubacionet duhet të pastrohen dhe ngjyrosen me ngjyrë kundër korrozion në dy shtresa</t>
  </si>
  <si>
    <t>Painting steel pipeline network with white paint and resistant to high temperatures up to 200 ° C, after system testing</t>
  </si>
  <si>
    <t>Supply and installation straight gate valve with flange and opposite flange, bolts and gasket</t>
  </si>
  <si>
    <t>Furnizimi dhe montimi i valvuleve shiberike me fllanxhë dhe kundër fllanxhë, bulona dhe puthitësa</t>
  </si>
  <si>
    <t>copë</t>
  </si>
  <si>
    <t>3.2.5</t>
  </si>
  <si>
    <r>
      <t xml:space="preserve">REPUBLIKA E KOSOVËS / REPUBLIC OF KOSOVO
</t>
    </r>
    <r>
      <rPr>
        <sz val="11"/>
        <rFont val="Verdana"/>
        <family val="2"/>
      </rPr>
      <t>Fondi i Kosovës për Efiçiencë të Energjisë
Kosovo Energy Efficiency Fund</t>
    </r>
    <r>
      <rPr>
        <b/>
        <sz val="11"/>
        <rFont val="Verdana"/>
        <family val="2"/>
      </rPr>
      <t xml:space="preserve">
</t>
    </r>
  </si>
  <si>
    <t>Building / Ndërtesa:</t>
  </si>
  <si>
    <t>Company / Kompania:</t>
  </si>
  <si>
    <t>Perform internal plastering and painting around windows with a width of 50 cm. If plastering thickness exceeds t&gt;2cm than it should  install light concrete blocks or gypsum boards should be installed. Price should include as total: plastering, metallic edges and painting.</t>
  </si>
  <si>
    <t>•  Frame  color is white</t>
  </si>
  <si>
    <t>Perform internal plastering and painting around the door with a width of 50 cm. If plastering thickness exceeds t&gt;2cm than it should install light concrete blocks or gypsum boards should be installed. Price should include as total: plastering, metallic edges and painting.</t>
  </si>
  <si>
    <t>Furnizimi, prodhimi dhe instalimi i dyerve të hyrjes nga PVC sipas teknologjisë së prodhimit të dyerve të rënda ku përfshihen: dorezat, manshetat, mekanizmi mbyllës komplet (cilindri, pllakat, çelësat), bravat, kufizuesi i hapjes me gomë, profili i pragut etj. Dorezat duhet të bëhen nga kualiteti i lartë rostfraj të përpunuara me nikel-krom. Rezistent ndaj ndryshkut, acidit (djersitjes së duarve) dhe rezistent ndaj gërvishtjes. Testuar sipas kërkesave të EN1906:2002 dhe të prodhuara nga një kompani e regjistruar sipas ISO 90001. Bagllamat duhet të jenë sipas BS 7479:1990 ose standard tjetër i barazvlefshëm Evropian dhe në përputhje me detalet projektuese dhe skemat. Çmimi të përfshijë pozicionet dhe specifikat e përshkruara më poshtë.</t>
  </si>
  <si>
    <t>•  Ngjyra e kornizës/profilit  e bardhë</t>
  </si>
  <si>
    <t>Supply and installation of composite thermal facade in the roof fascia and soffit. The works include: XPS t=5cm, waterproof concrete tile 2x12mm, material for connection and fixing. All other features and layers are similar as in point 1.4.2</t>
  </si>
  <si>
    <t>Furnizimi dhe instalimi I fasadës termike kompozite në strehën e kulmit. Punët përfshijnë: XPS t=5cm, pllaka betoni 2x12mm kundër lagështisë, materialin për lidhje dhe fiksim. Të gjitha karakteristikat tjera dhe shtresat janë të ngjashme si në pikën 1.4.2</t>
  </si>
  <si>
    <t>Supply and installation of composite thermal facade in roof wall gable. All other characteristics and layers are similar as in item 1.4.2</t>
  </si>
  <si>
    <t>1.4.4</t>
  </si>
  <si>
    <t>Supply and install edge dripping made of plasticized metal sheet and t=0.6mm placed above horizontal gutter. Unfolded width is   ̴50 cm and color code is sameto horizontal gutters</t>
  </si>
  <si>
    <t>Furnizimi dhe instalimi I pikores nga llamarina e plastifikuar me t=0.6mm e vendosur mbi ullukun horizontal. Gjerësia e zhvillimit  është   ̴50 cm, codi I ngjyrës I njejtë me ullukun horizontal</t>
  </si>
  <si>
    <t>1.5.5</t>
  </si>
  <si>
    <t>Supply and install  ceiling boarding with t=2.5cm. Price to include planks, wooden beams 8x10cm in every 1m for supporting boarding planks into on half of the roof surface. Works to be done as to the detail design.</t>
  </si>
  <si>
    <t>Furnizimi dhe montimi I elementeve lidhëse si: bulona, ankera, kangja, pllaka metalike, papuçe, gozhda, silikon, ngjitës etj</t>
  </si>
  <si>
    <t>Supply and installation of caps for coverage of lightning metering point in the perimeter walls of the building</t>
  </si>
  <si>
    <t>Furnizimi dhe instalimi i kapakëve për mbulimin e pikave matëse të rrufepritesit në muret perimetrike të ndërtesës</t>
  </si>
  <si>
    <t xml:space="preserve">Partially painting the ceiling where lighting is proposed to be changed. Price to include also filling the eventual cavities and fine plastering the area same as surroundings. </t>
  </si>
  <si>
    <t>Ngjyrosja e pjesëshme i plafonave ku  ndriçimi është paraparë të ndërrohet. Çmimi të përfshijë edhe plotësimin e vrimave dhe dëmtimeve eventuale si dhe gletimin/suvatimin final të sipërfaqes së njëjtë</t>
  </si>
  <si>
    <t>Works for masonry of windows in the part where the chimney is placed</t>
  </si>
  <si>
    <t>Muratimi i dritareve në pjesën ku vendoset oxhaku</t>
  </si>
  <si>
    <t>Steel pipe fittings of the as elbows, holder, gas, welding wire, pipes support etc., are 35 % of position 3.1.4</t>
  </si>
  <si>
    <t>Fitingu i tubacioneve të çelikut si kthesat, gas, tel për saldim, mbështetëse të tubacioneve etj., janë 35% nga pozicioni 3.1.4</t>
  </si>
  <si>
    <t xml:space="preserve">Thermometer for reading the temperature values ​​of the work of the pipeline network system. Thermometer should be the final shape of the pipe or cylinder, with classical visually about right and DN (1/2'') bulb through the pipe with range from  0 °C to + 120 °C
</t>
  </si>
  <si>
    <t>Sleeve nominal diameter DN50 (for pipe DN32)</t>
  </si>
  <si>
    <t xml:space="preserve">Diametri nominal i këmishëses DN50 (për tubë DN32) </t>
  </si>
  <si>
    <t>3.1.7</t>
  </si>
  <si>
    <t>3.1.8</t>
  </si>
  <si>
    <t>3.1.9</t>
  </si>
  <si>
    <t>3.1.10</t>
  </si>
  <si>
    <t>3.2.7</t>
  </si>
  <si>
    <t>Fitingu i tubacioneve të çelikut si kthesat, gas, tel për saldim,  etj., 35% nga pozicioni 3.2.7</t>
  </si>
  <si>
    <t>22/600x800</t>
  </si>
  <si>
    <t>22/600x1000</t>
  </si>
  <si>
    <t>22/600x1200</t>
  </si>
  <si>
    <t>DN50 (60.3 x 3.65  mm)</t>
  </si>
  <si>
    <t>DN40 (48,3 x 3,25 mm)</t>
  </si>
  <si>
    <t>• nominal diameter of the flange: DN50</t>
  </si>
  <si>
    <t>• diametri nominal i fllanxhës: DN50</t>
  </si>
  <si>
    <t>Supply and installation expansion vessel with membrane  with characteristics of size:
- capacity of the container: 100 liters
- connection diameter: DN15</t>
  </si>
  <si>
    <t>Furnizimi dhe montimi i enës zgjeruese me membranë  me karakteristikat e madhësisë:
- kapaciteti  vëllimor: 100 litra
- diametri i kyqjes: DN15</t>
  </si>
  <si>
    <t>DN50, PN6</t>
  </si>
  <si>
    <t>Strainer (Water filter) for connecting pipes with flange. Strainer should have metal filter cleaning and changing part. Characteristics of size: DN50, PN6</t>
  </si>
  <si>
    <t>Ndarës i papastërtisë (filtër i ujit)  me fllanxhë. Filtëri duhet të ketë pjesë metalike për pastrim dhe ndrrim. Karakteristikat e madhësisë: DN50, PN6</t>
  </si>
  <si>
    <t>Checking and cleaning chimney</t>
  </si>
  <si>
    <t>Kontrollimi dhe pastrimi i oxhakut</t>
  </si>
  <si>
    <t>ls / paush.</t>
  </si>
  <si>
    <t>3.2.22</t>
  </si>
  <si>
    <r>
      <t>• Sigurimi i c</t>
    </r>
    <r>
      <rPr>
        <sz val="10"/>
        <rFont val="Calibri"/>
        <family val="2"/>
      </rPr>
      <t>ertifikatës së konformitetit</t>
    </r>
    <r>
      <rPr>
        <sz val="10"/>
        <rFont val="Calibri"/>
        <family val="2"/>
        <scheme val="minor"/>
      </rPr>
      <t xml:space="preserve"> për çdo produkt</t>
    </r>
  </si>
  <si>
    <r>
      <t>Supply, manufacture and install entrance door made PVC  according to heavy duty doors including hardware: levers</t>
    </r>
    <r>
      <rPr>
        <sz val="11"/>
        <rFont val="Calibri"/>
        <family val="2"/>
      </rPr>
      <t xml:space="preserve"> </t>
    </r>
    <r>
      <rPr>
        <sz val="10"/>
        <rFont val="Calibri"/>
        <family val="2"/>
        <scheme val="minor"/>
      </rPr>
      <t>escutcheons, knobs, mortice locks, striking plates, hinges , door stoppers, threshold profiles etc. Handles shall be made from high quality stainless steel, processed with nickel chromium. Rust resistant, acid resisting (hand sweat) and scratch resistant.
Tested to the requirements of EN1906:2002 and manufactured by an ISO 9000 Registered Company.
Hinges shall be  to BS 7479:1990 or other European equivalent   and in accordance with detail design and schematics. Price to include the below described positions and specifics:</t>
    </r>
  </si>
  <si>
    <r>
      <rPr>
        <sz val="9.3000000000000007"/>
        <rFont val="Calibri"/>
        <family val="2"/>
      </rPr>
      <t>•</t>
    </r>
    <r>
      <rPr>
        <sz val="10"/>
        <rFont val="Calibri"/>
        <family val="2"/>
        <scheme val="minor"/>
      </rPr>
      <t xml:space="preserve">  Door to be produced as to DIN, ISO, EN  standards</t>
    </r>
  </si>
  <si>
    <r>
      <t xml:space="preserve">• Të gjitha dyert duhet të pajisen me cilindër dhe </t>
    </r>
    <r>
      <rPr>
        <sz val="10"/>
        <rFont val="Calibri"/>
        <family val="2"/>
      </rPr>
      <t>ç</t>
    </r>
    <r>
      <rPr>
        <sz val="10"/>
        <rFont val="Calibri"/>
        <family val="2"/>
        <scheme val="minor"/>
      </rPr>
      <t>elës</t>
    </r>
  </si>
  <si>
    <r>
      <rPr>
        <sz val="9.3000000000000007"/>
        <rFont val="Calibri"/>
        <family val="2"/>
      </rPr>
      <t>•</t>
    </r>
    <r>
      <rPr>
        <sz val="10"/>
        <rFont val="Calibri"/>
        <family val="2"/>
        <scheme val="minor"/>
      </rPr>
      <t xml:space="preserve">  Concrete base.</t>
    </r>
  </si>
  <si>
    <r>
      <rPr>
        <sz val="9.3000000000000007"/>
        <rFont val="Calibri"/>
        <family val="2"/>
      </rPr>
      <t>•</t>
    </r>
    <r>
      <rPr>
        <sz val="10"/>
        <rFont val="Calibri"/>
        <family val="2"/>
        <scheme val="minor"/>
      </rPr>
      <t xml:space="preserve">  Adhesive mortar</t>
    </r>
    <r>
      <rPr>
        <sz val="10"/>
        <rFont val="Calibri"/>
        <family val="2"/>
      </rPr>
      <t xml:space="preserve"> </t>
    </r>
  </si>
  <si>
    <r>
      <t xml:space="preserve">•  Adhesive mortar + fibreglass mesh (4x4 mm, </t>
    </r>
    <r>
      <rPr>
        <sz val="10"/>
        <rFont val="Calibri"/>
        <family val="2"/>
      </rPr>
      <t>≥</t>
    </r>
    <r>
      <rPr>
        <sz val="10"/>
        <rFont val="Calibri"/>
        <family val="2"/>
        <scheme val="minor"/>
      </rPr>
      <t>160 g/m</t>
    </r>
    <r>
      <rPr>
        <sz val="10"/>
        <rFont val="Calibri"/>
        <family val="2"/>
      </rPr>
      <t>²)</t>
    </r>
  </si>
  <si>
    <r>
      <t>•  Llaç ngjitës + rrjetë (4x4 mm, ≥160 g/m</t>
    </r>
    <r>
      <rPr>
        <sz val="10"/>
        <rFont val="Calibri"/>
        <family val="2"/>
      </rPr>
      <t>²)</t>
    </r>
  </si>
  <si>
    <t>Supply and install thermal composite façade  and glazed clinker  tiles in external walls  with the following layers:</t>
  </si>
  <si>
    <t>Furnizim dhe instalimi i fasadës  termike kompozite dhe pllakave klinker në muret e jashtëme  me shtresat e mëposhtme:</t>
  </si>
  <si>
    <r>
      <rPr>
        <sz val="9.3000000000000007"/>
        <color theme="1"/>
        <rFont val="Calibri"/>
        <family val="2"/>
      </rPr>
      <t>•</t>
    </r>
    <r>
      <rPr>
        <sz val="10"/>
        <color theme="1"/>
        <rFont val="Calibri"/>
        <family val="2"/>
        <scheme val="minor"/>
      </rPr>
      <t xml:space="preserve">  Concrete base.</t>
    </r>
  </si>
  <si>
    <r>
      <rPr>
        <sz val="9.3000000000000007"/>
        <color theme="1"/>
        <rFont val="Calibri"/>
        <family val="2"/>
      </rPr>
      <t>•</t>
    </r>
    <r>
      <rPr>
        <sz val="10"/>
        <color theme="1"/>
        <rFont val="Calibri"/>
        <family val="2"/>
        <scheme val="minor"/>
      </rPr>
      <t xml:space="preserve">  Adhesive mortar</t>
    </r>
    <r>
      <rPr>
        <sz val="10"/>
        <color theme="1"/>
        <rFont val="Calibri"/>
        <family val="2"/>
      </rPr>
      <t xml:space="preserve"> </t>
    </r>
  </si>
  <si>
    <r>
      <t xml:space="preserve">•  Adhesive mortar + fibreglass mesh (4x4 mm, </t>
    </r>
    <r>
      <rPr>
        <sz val="10"/>
        <color theme="1"/>
        <rFont val="Calibri"/>
        <family val="2"/>
      </rPr>
      <t>≥</t>
    </r>
    <r>
      <rPr>
        <sz val="10"/>
        <color theme="1"/>
        <rFont val="Calibri"/>
        <family val="2"/>
        <scheme val="minor"/>
      </rPr>
      <t>160 g/m</t>
    </r>
    <r>
      <rPr>
        <sz val="10"/>
        <color theme="1"/>
        <rFont val="Calibri"/>
        <family val="2"/>
      </rPr>
      <t>²)</t>
    </r>
  </si>
  <si>
    <r>
      <t xml:space="preserve">•  Llaç ngjitës + rrjetë (4x4 mm, </t>
    </r>
    <r>
      <rPr>
        <sz val="10"/>
        <color theme="1"/>
        <rFont val="Calibri"/>
        <family val="2"/>
      </rPr>
      <t>≥</t>
    </r>
    <r>
      <rPr>
        <sz val="10"/>
        <color theme="1"/>
        <rFont val="Calibri"/>
        <family val="2"/>
        <scheme val="minor"/>
      </rPr>
      <t>160 g/m</t>
    </r>
    <r>
      <rPr>
        <sz val="10"/>
        <color theme="1"/>
        <rFont val="Calibri"/>
        <family val="2"/>
      </rPr>
      <t>²)</t>
    </r>
  </si>
  <si>
    <t>•  Adhesive mortar</t>
  </si>
  <si>
    <t>•  Glazed clinker tiles dim. 24.5x6.5x0.7cm</t>
  </si>
  <si>
    <t>•  Pllakat Klinker të Glazuara dim. 24.5x6.5x0.7cm</t>
  </si>
  <si>
    <t>•  Grout</t>
  </si>
  <si>
    <t>•  Fugat</t>
  </si>
  <si>
    <t>Characteristic  of material refer to technical specification</t>
  </si>
  <si>
    <t>Karakteristikat e materialit referoju përshkrimit teknik</t>
  </si>
  <si>
    <t>1.4.5</t>
  </si>
  <si>
    <r>
      <t>m</t>
    </r>
    <r>
      <rPr>
        <sz val="10"/>
        <rFont val="Calibri"/>
        <family val="2"/>
      </rPr>
      <t>²</t>
    </r>
  </si>
  <si>
    <r>
      <t>m</t>
    </r>
    <r>
      <rPr>
        <vertAlign val="superscript"/>
        <sz val="10"/>
        <rFont val="Calibri"/>
        <family val="2"/>
        <scheme val="minor"/>
      </rPr>
      <t>2</t>
    </r>
  </si>
  <si>
    <t>1.5.6</t>
  </si>
  <si>
    <t>Furnizimi dhe instalimi I llamarinës e plastifikuar me t=0.6mm e vendosur në murin përreth sikur llamarina ekzistuese.  Gjerësia e zhvillimit  është   ̴110 cm, codi I ngjyrës I njejtë me ullukun horizontal</t>
  </si>
  <si>
    <t>Supply and install  of plasticized metal sheet placed on the surrounding wall like existing into entrance canopy. Unfolded width is   ̴110 cm and color code is same to horizontal gutters</t>
  </si>
  <si>
    <r>
      <t xml:space="preserve">Furnizim dhe vendosja e dyshemesë prej dërrasave në tavan me t=2.5 cm. Çmimi  përfshijnë: dërrasat, trajet prej druri 8x10 cm në </t>
    </r>
    <r>
      <rPr>
        <sz val="10"/>
        <rFont val="Calibri"/>
        <family val="2"/>
      </rPr>
      <t>çdo 1m</t>
    </r>
    <r>
      <rPr>
        <sz val="10"/>
        <rFont val="Calibri"/>
        <family val="2"/>
        <scheme val="minor"/>
      </rPr>
      <t xml:space="preserve"> për mbështetjen e dërrasave në gjysmën e sipërfaqes së kulmit. Punët të bëhen sipas detalit projektues.</t>
    </r>
  </si>
  <si>
    <t>1.6.7</t>
  </si>
  <si>
    <t>• Walley with plasticized metal sheet with t = 0.6mm</t>
  </si>
  <si>
    <t>•  Lugjet nga llamarina e plastifikuar me t=0.6mm</t>
  </si>
  <si>
    <t xml:space="preserve">• Installation of lightning conductors on roofs and walls </t>
  </si>
  <si>
    <t>•  Instalimi I rrufepritësit në kulm dhe mure</t>
  </si>
  <si>
    <t>• Batens 3/5 cm</t>
  </si>
  <si>
    <r>
      <rPr>
        <sz val="9.3000000000000007"/>
        <rFont val="Calibri"/>
        <family val="2"/>
      </rPr>
      <t>•</t>
    </r>
    <r>
      <rPr>
        <sz val="10"/>
        <rFont val="Calibri"/>
        <family val="2"/>
        <scheme val="minor"/>
      </rPr>
      <t xml:space="preserve">  Listella 3/5 cm</t>
    </r>
  </si>
  <si>
    <t>• Contra batens 2/5 cm</t>
  </si>
  <si>
    <r>
      <rPr>
        <sz val="9.3000000000000007"/>
        <rFont val="Calibri"/>
        <family val="2"/>
      </rPr>
      <t>•</t>
    </r>
    <r>
      <rPr>
        <sz val="10"/>
        <rFont val="Calibri"/>
        <family val="2"/>
        <scheme val="minor"/>
      </rPr>
      <t xml:space="preserve">  Kontralistella 2/5 cm</t>
    </r>
  </si>
  <si>
    <t xml:space="preserve">• New roof rafter Class I-st timber, dim 10/10 cm </t>
  </si>
  <si>
    <t xml:space="preserve">•  Mahit e reja në kulmit nga druri I kategorisë I-rë, dim. 10/10 cm </t>
  </si>
  <si>
    <t>• Connecting and fixing material, bolts, nails etc.</t>
  </si>
  <si>
    <t>•  Materiali për lidhje dhe fiksim, bulona, gozhda etj</t>
  </si>
  <si>
    <t>•  Të gjitha materialet e nevojshme të drurit me dimensione të ndryshme për nivelimin e konstruksionit ekzistues të kulmit</t>
  </si>
  <si>
    <t>• All necessary wood materials with different dimensions for the leveling of existing roof constructions</t>
  </si>
  <si>
    <t>Supply and install roof cover-clay tiles (Sliding clearance tile) according Norms B3419. In price include all accessories for installing, new clay ridge tile (clay cap) on all roof symmetries, insert proper connection, ventilation elemnts etc .</t>
  </si>
  <si>
    <t>Furnizim dhe instalim i mbulesës me tjegulla të argjilës  (tjegulla të rrëshqitshme sipas normave B3419. Në çmim të përfshihen të gjitha pajisje për instalim, tjegullat e reja, kapuqat në të gjitha simetralet e kulmit, elementet e ventilimit si dhe elementet e nevojshme për montim , lidhje dhe fiksim etj.</t>
  </si>
  <si>
    <t>1.6.8</t>
  </si>
  <si>
    <t>1.2.6</t>
  </si>
  <si>
    <t>Supply and install facade window, made of aluminium  (Semi-structural façade window). Price for window should include the following characteristics:</t>
  </si>
  <si>
    <t>Furnizimi dhe instalimi i dritares së fasades,  nga alumini (dritare nga fasada gjysmë-strukturale). Çmimi për dritare duhet të përfshijë karakteristikat e mëposhtme:</t>
  </si>
  <si>
    <t>•  Frame color is  RAL 7015</t>
  </si>
  <si>
    <t>• Korniza ngjyrë Ral 7015</t>
  </si>
  <si>
    <t>•  Heat transmitting coefficient is U˂1.4 W/m²K</t>
  </si>
  <si>
    <t>• Koeficienti I transmetimit të nxehtësisë, U˂1.4 W/m²K</t>
  </si>
  <si>
    <t xml:space="preserve">•  Acoustic insulation of  40 dB  </t>
  </si>
  <si>
    <t>• Izolim akustik  40 dB</t>
  </si>
  <si>
    <t xml:space="preserve">•  Dimension of profiile min. 60x120mm </t>
  </si>
  <si>
    <t>•  Windows profile and glass of high quality, DIN, EN, ISO</t>
  </si>
  <si>
    <t>• Profili I dritares dhe xhami me kualitet të lartë, DIN, EN, ISO</t>
  </si>
  <si>
    <t xml:space="preserve">•  Installing to be done with proper anchors, screws and bolts  </t>
  </si>
  <si>
    <t>• Instalimi  të bëhet me ankerim dhe  bulona.</t>
  </si>
  <si>
    <t>• Sigurimi i certifikatës së konformitetit  për çdo produkt</t>
  </si>
  <si>
    <t>1.6.9</t>
  </si>
  <si>
    <t xml:space="preserve">•  Primer </t>
  </si>
  <si>
    <t>•  Lyerje me bitulit</t>
  </si>
  <si>
    <t xml:space="preserve">•  Waterproffing membrane (such as vapour), Bitumenized tape thick t=3.0 mm made of distilled bitumen with aluminum foil in between (thickness of the foil) t=0.06 mm and reinforced with glass fibres.                                                                                                                                                                                                                                                                                                                                                                                                                                                                                                                                                                                                                    
</t>
  </si>
  <si>
    <t xml:space="preserve">•  Membranë  Hidroizoluese (penda kundër avullit). Membranë/trakë bitumeni e petëzuar me trashësi t=3.0 mm e prodhuar nga bitumeni I destiluar me foli alumini në mes me trashësi t=0.06 mm dhe I përforcuar me fibra qelqi.    </t>
  </si>
  <si>
    <t xml:space="preserve">- Water vapour properties μ 1000000 (±30%) EN 1931 </t>
  </si>
  <si>
    <t xml:space="preserve">­ Vetit e avullit të ujit  μ 1000000 (±30%) EN 1931        </t>
  </si>
  <si>
    <t xml:space="preserve">- Firee resistant  Euroclass F, EN 13501-1   </t>
  </si>
  <si>
    <t xml:space="preserve">­ Rezistenca ndaj zjarrit - Euroclass F, EN 13501-1   </t>
  </si>
  <si>
    <t>- Thickness mm 3 (-0,2), EN 1849-1</t>
  </si>
  <si>
    <t xml:space="preserve">­ Trashësia mm 3 (-0,2), EN 1849-1       </t>
  </si>
  <si>
    <t xml:space="preserve">- Water vapour  transmission after thermal ageing   μ ≤±50% Initial Value ,  EN 1296 EN 1931  </t>
  </si>
  <si>
    <t>­ Transmetimit të avullit të ujit   μ≤ ± 50 %. Vlera fillestare, EN 1296 EN 1931</t>
  </si>
  <si>
    <t>•  Geotextile 300 gr/m²</t>
  </si>
  <si>
    <t>•  Gjeotekstil  300 gr/m²</t>
  </si>
  <si>
    <t>•  Slope concrete 8-18 cm</t>
  </si>
  <si>
    <t>•  Beton për ramje  8-18 cm</t>
  </si>
  <si>
    <t xml:space="preserve">• Waterproofing synthetic membrane PVC foil with a thickness t=2.0 mm for flat roofs in systems with loads (Balast System).                                                                         </t>
  </si>
  <si>
    <t>• Membranë sintetike hidroizoluese PVC Foli me trashësi   t=2.0 mm për kulmet e rrafshëta në sistemin me ngarkesë (Balast Sistem).</t>
  </si>
  <si>
    <t xml:space="preserve">- European standard EN 13956 </t>
  </si>
  <si>
    <t xml:space="preserve">­ Standarde Evropiane EN 13956 </t>
  </si>
  <si>
    <t xml:space="preserve">- Visible defects None, EN 1850-2 </t>
  </si>
  <si>
    <t>­ Defektet e dukshme EN 1850-2 - Nuk ekziston</t>
  </si>
  <si>
    <t>- Straightness (mm)  ≤ 30, EN 1848-2</t>
  </si>
  <si>
    <t>­ Drejtësimi (mm)  ≤ 30, EN 1848-2</t>
  </si>
  <si>
    <t>- Flatness (mm)  ≤ 10, EN 1848-2</t>
  </si>
  <si>
    <t>­ Rrafshtësimi (mm)  ≤ 10, EN 1848-2</t>
  </si>
  <si>
    <t>- Effective thickness (mm)-2,0 (-5/+10%), EN 1849-2</t>
  </si>
  <si>
    <t>­ Trashësi efektive (mm)-2,0 (-5/+10 %), EN 1849-2</t>
  </si>
  <si>
    <t xml:space="preserve">- Watertightness EN 1928 B </t>
  </si>
  <si>
    <t xml:space="preserve">­ Papërshkueshmëri nga uji EN 1928 B </t>
  </si>
  <si>
    <t>- Reaction to fire  Class E, EN 13501-1</t>
  </si>
  <si>
    <t>­ Rezistenca ndaj zjarrit Class E, EN 13501-1</t>
  </si>
  <si>
    <t>- Joint peel resistance  (N/50 mm) ≥ 300, EN 12316-2</t>
  </si>
  <si>
    <t>­ Rezistenca në tërheqje   (N/50 mm) ≥ 300, EN 12316-2</t>
  </si>
  <si>
    <t>- Joint shear resistance  (N/50 mm) ≥ 500, EN 12317-2</t>
  </si>
  <si>
    <t>­ Rezistenca në prerje (N/50 mm) ≥ 500, EN 12317-2</t>
  </si>
  <si>
    <t>- Vapour diffusion resistance  (µ) 19000, EN 1931</t>
  </si>
  <si>
    <t>­ Rezistenca e difuzionit të avullit (µ) 19000, EN 1931</t>
  </si>
  <si>
    <t>- Tensile strength  (N/mm2 ) ≥ 9, EN 12311-2</t>
  </si>
  <si>
    <t>­ Rezistencë në tërheqje/zgjatje (N/mm2 ) ≥ 9, EN 12311-2</t>
  </si>
  <si>
    <t>- Elongation at break  (%) ≥ 200, EN 12311-2</t>
  </si>
  <si>
    <t>­ Zgjatja në thyerje/këputje  (%) ≥ 200, EN 12311-2</t>
  </si>
  <si>
    <t>•  Geotextile 500 gr/m²</t>
  </si>
  <si>
    <t>•  Gjeotekstil 500 gr/m²</t>
  </si>
  <si>
    <t xml:space="preserve">•  Gravell from river t= 10 cm </t>
  </si>
  <si>
    <t xml:space="preserve">•  Zhavor I lumit t=15 cm </t>
  </si>
  <si>
    <t xml:space="preserve">•  Sand t=5 cm </t>
  </si>
  <si>
    <t xml:space="preserve">•  Rërë  t=5 cm </t>
  </si>
  <si>
    <t xml:space="preserve">•  Concrete tiles t=5 cm </t>
  </si>
  <si>
    <t xml:space="preserve">•  Pllaka betoni t=5 cm </t>
  </si>
  <si>
    <t>1.7.1</t>
  </si>
  <si>
    <t>1.7.2</t>
  </si>
  <si>
    <t>1.7.3</t>
  </si>
  <si>
    <t>1.7.4</t>
  </si>
  <si>
    <t>Dismantling, removing metal window shutters from existing windows and re-installing them after the windows and facade have been installed. The price includes: removal, adjustment of the new size, painting and installation again.</t>
  </si>
  <si>
    <t>Demontimi, largimi I grilave metalik të dritareve nga dritaret ekzistuese dhe vendosja prapë i tyre pasi dritaret dhe fasada janë instaluar. Në çmim të përfshihen: largimi, rregullimi i madhësisë së re, ngjyrosja dhe instalimi përsëri.</t>
  </si>
  <si>
    <t xml:space="preserve">Diametri nominal i këmishëses DN65 (për tubë DN40) </t>
  </si>
  <si>
    <t>Supply and laying of cables energy  NYY-J  3x1.5 mm² Cu including slots for placing cable, for lighting and pumpe (according to DIN VDE 0250/204).</t>
  </si>
  <si>
    <t>Furnizimi dhe shtrija e kabllos energjetike  NYY-J  3x1.5 mm² Cu duke përfshirë kanaletat për vendosjen e kabllos, për ndriçim dhe pompa   (bazuar në DIN VDE 0250/204).</t>
  </si>
  <si>
    <t>Supply and laying of cables energy NYY-J  3x2.5 mm² Cu including slots for placing cable, for sockets (according to DIN VDE 0250/204).</t>
  </si>
  <si>
    <t>Furnizimi dhe shtrija e kabllos energjetike  NYY-J  3x2.5 mm² Cu duke përfshirë kanaletat për vendosjen e kabllos, për priza   (bazuar në DIN VDE 0250/204).</t>
  </si>
  <si>
    <t>Supply and laying of cables energy NYY-J  5x2.5 mm² Cu including slots for placing cable, for supply pellet boiler (according to DIN VDE 0250/204).</t>
  </si>
  <si>
    <t>Furnizimi dhe shtrija e kabllos energjetike  NYY-J  5x2.5 mm² Cu duke përfshirë kanaletat për vendosjen e kabllos, përfurnzim te kaldajes  (bazuar në DIN VDE 0250/204).</t>
  </si>
  <si>
    <t>Supply and laying of cables energy  LiYCY-3x0.75mm² Cu including slots for placing cable, for three vave (according to DIN VDE 0250/204).</t>
  </si>
  <si>
    <t xml:space="preserve">Furnizimi dhe shtrija e kabllos  LiYCY-3x0.75mm² Cu duke përfshirë kanaletat për vendosjen e kabllos, për ventil trekahor  (bazuar në DIN VDE 0250/204). </t>
  </si>
  <si>
    <t xml:space="preserve"> Supply and installation two way switch 10A, 220V, 50Hz (according to DIN 49440)</t>
  </si>
  <si>
    <t>Furnizimi dhe montimi I ndërprerësit dypolar 10A, 220V,50Hz, (bazuar në DIN 49440).</t>
  </si>
  <si>
    <t xml:space="preserve">Furnizimi dhe montimi I prizës energjetike kundër lagështisë IP54, 16A, 220V, 50Hz (bazuar në DIN 49440). </t>
  </si>
  <si>
    <t>DISTRIBUTION BOARD</t>
  </si>
  <si>
    <t>TABELA SHPËRNDARËSE</t>
  </si>
  <si>
    <t>Supply and installation of  circuit breakers -25A with C,3p, 6kA characteristic- (according to EN 60898), with shunt release 230V</t>
  </si>
  <si>
    <t>Furnizimi dhe montimi I siguresës automatike 25A,3p, 6kA, me karakteristike C (bazuar në EN 60898) me rele shant 230V.</t>
  </si>
  <si>
    <t>Supply and installation of CB 1P for curb C  In=16A,6kA.
(according to EN 60898)</t>
  </si>
  <si>
    <t>Furnizimi dhe montimi i siguresës automatike In=16A,1p, 6kA, me karakteristikë C - (bazuar në EN 60898).</t>
  </si>
  <si>
    <t>Supply and installation of  contactors 16A 230V,3p.
(according to EN 61095)</t>
  </si>
  <si>
    <t>Furnizimi  dhe montimi i kontaktorit të fuqisë trefazore 16A, 3p, 230V, modulare (bazuar në EN 61095).</t>
  </si>
  <si>
    <t>2.2.7</t>
  </si>
  <si>
    <t>2.2.8</t>
  </si>
  <si>
    <t>Furnizimi dhe montimi i ndërprerësit emergjentë me ngjyre te kuqe, për montim ne tabelën e komandimit.</t>
  </si>
  <si>
    <t>2.2.9</t>
  </si>
  <si>
    <t>Materiali për lidhje dhe fiksim</t>
  </si>
  <si>
    <t>2.2.10</t>
  </si>
  <si>
    <t>Clamps for electrical circuits by monopolar scheme</t>
  </si>
  <si>
    <t>Punimi i skemave njëpolare dhe vendosja e tyre në tabelat energjetike të plastifikuar.</t>
  </si>
  <si>
    <t>Supply and installation of LED waterproof light fixtures 36W, with cover polycarbonate opal 
Power: 36W.
Luminance: 3400lm.
Colour of light: (White).
Dimension:1260x112mm.
Protection: IP65
Mounted in concrete ceiling</t>
  </si>
  <si>
    <t>Furnizimi dhe montimi i ndriçuesit LED 36W linear kundër ujit , me kapak opall nga polikarbonati
Fuqia: 36W
Fluksi i ndriçuesit: 3400lm.
Temperatura e ngjyrës: Bardhë
Dimensionet: 1260x112mm.
Shkalla e mbrojtjes:IP65
Për montim në plafon prej betoni</t>
  </si>
  <si>
    <t>2.3.1</t>
  </si>
  <si>
    <t>2.3.2</t>
  </si>
  <si>
    <t>2.3.3</t>
  </si>
  <si>
    <t>2.3.4</t>
  </si>
  <si>
    <t>2.3.5</t>
  </si>
  <si>
    <t>2.3.6</t>
  </si>
  <si>
    <t>2.3.7</t>
  </si>
  <si>
    <t>•  Works to be conducted as to the detail designs whilst color should be determine from supervising engineer in coordination with the beneficiary</t>
  </si>
  <si>
    <t>•  Punët  duhet bërë sipas dizajnit detal ndërsa ngjyra të përcaktohet nga inxhinier mbikëqyrës në kordinim me përfituesin</t>
  </si>
  <si>
    <t>Furnizimi dhe montimi i valvulës sferike me holander DN15</t>
  </si>
  <si>
    <t xml:space="preserve">•  Double glazing 4+20+4mm, argon filling and Low ''E''  four seasonal and laminated glass </t>
  </si>
  <si>
    <t>• Xham I dyfishtë 4+20+4 mm, i mbushur me argon dhe Low ''E'' katër sezonal dhe xhami i lameluar</t>
  </si>
  <si>
    <t>Supply and installation of the dropping edge from plasticized sheet metal with t 0.6mm placed on the side and above wall gable. The width of the unfolded is  ̴75 cm, the color code the same as the horizontal gutter</t>
  </si>
  <si>
    <t>Furnizimi dhe instalimi I pikores nga llamarina e plastifikuar me t=0.6mm e vendosur anash dhe mbi murin e kallkanit.  Gjerësia e zhvillimit  është   ̴75 cm, codi I ngjyrës I njejtë me ullukun horizontal</t>
  </si>
  <si>
    <t xml:space="preserve">New roof construction according to the project including layers as follows </t>
  </si>
  <si>
    <t xml:space="preserve">Ndërtimi I  konstruksionit të ri në kulm sipas projektit duke përfshirë shtresat si më poshtë. </t>
  </si>
  <si>
    <t>3.1.11</t>
  </si>
  <si>
    <t>Dismantling of radiators and existing network with all equipment</t>
  </si>
  <si>
    <t xml:space="preserve">Dismantling of of the existing boiler with the accompanying elements </t>
  </si>
  <si>
    <t xml:space="preserve">Demontimi I kaldajës egzistuese me elementet përcjellëse </t>
  </si>
  <si>
    <t>3.2.2</t>
  </si>
  <si>
    <t>Supply and installation of spherical valve with Dutchman DN15</t>
  </si>
  <si>
    <t>3.2.23</t>
  </si>
  <si>
    <t>22/600x1600</t>
  </si>
  <si>
    <t xml:space="preserve">Demontimi I radiatorëve dhe rrjetit ekzistues me të gjitha pajisjet përcjellësë </t>
  </si>
  <si>
    <t>Dismantling and removing existing inlet radiator valve and supply and installation of new dynamic (automatic flow control) and thermostatic radiator valve. The valve is composed with flow rate regulator, thermo-head and pre connectors pipe element, 1/2". 
In this point should be included pipe material, fitting, elbows,  all with dimension  Ø15 (1/2") and connections with radiator</t>
  </si>
  <si>
    <t>Demontimi dhe largimi i valvulës ekzistuese në hyrje të radiatorit, dhe furnizimi dhe montimi i valvulës së re dinamike (kontroll automatike e rrjedhjes) dhe termostatike të radiatorit. Valvula është e përbërë me rregullator të sasisë së rrjedhjes, kokën termostatike dhe para element lidhës, 1/2". 
Në këtë pozicion duhet përfshirë shtesat e gypit dhe fitingun me dimenzione  Ø15 (1/2") dhe lidhja me radiatorin.</t>
  </si>
  <si>
    <t>Dismantling and removing existing return radiator valve R-15 and installing the new one</t>
  </si>
  <si>
    <t>Demontimi dhe largimi i valvulës ekzistuese dhe montimi I valvulës në kthim të radiatorit R-15</t>
  </si>
  <si>
    <t>EARTHING AND LIGHTNING SYSTEM</t>
  </si>
  <si>
    <t>SISTEMI I TOKËZIMIT DHE RRUFEPRITËSIT</t>
  </si>
  <si>
    <t>2.4.1</t>
  </si>
  <si>
    <t>Placement of FeZn tape as receptor at the roof. It have to be placed on galvanized holders, complete with all additional material.</t>
  </si>
  <si>
    <t>Shtrija e trakes rrethore së tokëzimit në sipërfaqen e kulmit. Shtrirja e trakes të bëhet në mbajtësit përkatëse, me elementet përcjellëse.</t>
  </si>
  <si>
    <t>2.4.2</t>
  </si>
  <si>
    <t>Galvanized joints as follows:</t>
  </si>
  <si>
    <t xml:space="preserve">Lidhëse kryqëzor e galvanizuar </t>
  </si>
  <si>
    <t xml:space="preserve"> - Cross clamp - tape (according to DIN 48845)</t>
  </si>
  <si>
    <t xml:space="preserve"> - Kryqëzorë (bazuar në  DIN 48845)</t>
  </si>
  <si>
    <t>2.4.3</t>
  </si>
  <si>
    <t>Supply and installation and Lightning rods l=0.50</t>
  </si>
  <si>
    <t>Furnizimi dh montimi i pranuesit të rrufepritësit me l=0.50 m</t>
  </si>
  <si>
    <t>2.4.4</t>
  </si>
  <si>
    <t xml:space="preserve">Supply and installation  - roof holder for tape lightning </t>
  </si>
  <si>
    <t xml:space="preserve">Furnizimi dhe montimi i mbajtësit kulmar të përshkruar në projekte. </t>
  </si>
  <si>
    <t>2.4.5</t>
  </si>
  <si>
    <t>Supply and installation of the "S" for the connection of the strip to the trachea in  for gutter</t>
  </si>
  <si>
    <t xml:space="preserve">Furnizimi dhe montimi i mbajtësit "S" për lidhje e shirit me trake ne pozicionin vertikal. </t>
  </si>
  <si>
    <t>2.4.6</t>
  </si>
  <si>
    <t>Measurement joint completed with joint tape-tape</t>
  </si>
  <si>
    <t>Furnizimi dhe montimi i pikave matëse, kutia të jetë e galvanizuar.</t>
  </si>
  <si>
    <t>2.4.7</t>
  </si>
  <si>
    <t>Supply and installation of the probe ground l=1.5m. Opening the pinhole and placing the probe together with the additional material.</t>
  </si>
  <si>
    <t>Furnizimi dhe montimi i sondes per tokezim l=1.5m. Hapja e vrimes dhe vendosja e sondes bashk me elementet përcjellëse</t>
  </si>
  <si>
    <t>Measurement of earthing and elaborate workmanship</t>
  </si>
  <si>
    <t xml:space="preserve">Punimi i elaboratit të matjes </t>
  </si>
  <si>
    <t>Pos W-1  dim. 2.75x1.85 m</t>
  </si>
  <si>
    <t>Pos W-2  dim. 1.25x1.85 m</t>
  </si>
  <si>
    <t>Pos W-3  dim. 1.65x1.85 m</t>
  </si>
  <si>
    <t>Pos W-4  dim. 1.25x0.85 m</t>
  </si>
  <si>
    <t>Pos W-9  dim. 2.25x1.85 m</t>
  </si>
  <si>
    <t>Pos W-10  dim. 2.25x2.05m</t>
  </si>
  <si>
    <t>Pos W-11  dim. 2.75x2.05m</t>
  </si>
  <si>
    <t>Pos W-12  dim. 1.35x2.05m</t>
  </si>
  <si>
    <t>Pos W-14  dim. 2.40x1.10m</t>
  </si>
  <si>
    <t>Pos W-5  dim. 2.75x1.65 m</t>
  </si>
  <si>
    <t>Pos W-6  dim. 2.75x0.85 m</t>
  </si>
  <si>
    <t>Pos W-7  dim. 2.75x1.85 m</t>
  </si>
  <si>
    <t>Pos W-8  dim. 2.75x2.65 m</t>
  </si>
  <si>
    <t>Furnizimi dhe instalimi I fasadës termike kompozite në muret e kallkanit, coklles. Të  gjitha karakteristikat tjera dhe shtresat janë të ngjashme si në pikën 1.4.2</t>
  </si>
  <si>
    <t>Pos D-1  dim. 2.75x2.25m</t>
  </si>
  <si>
    <t>Pos D-2 dim. 2.70x3.00 m</t>
  </si>
  <si>
    <t>Pos D-3  dim. 1.40x2.10 m</t>
  </si>
  <si>
    <t>Pos D-4  dim. 1.65x2.25 m</t>
  </si>
  <si>
    <t>Painting stairs fences with two layer paint</t>
  </si>
  <si>
    <t>Ngjyrosja e gardhit të shkallëve me dy shtresa ngjyrë</t>
  </si>
  <si>
    <t>Supply and installation of metal door in boiler room dim.  according to the scheme. Frame from metal profiles 50x50x3mm wrapped with double sheet metal 2mm
•  Door dimensions</t>
  </si>
  <si>
    <t>Furnizimi dhe instalimi I deres se re metalike në kaldatore . Korniza nga profilet metalike 50x50x3mm e mveshur me panel metalik 2mm ne dy anet
•  Dimensionet i derës</t>
  </si>
  <si>
    <t>Pos D-6  dim. 1.65x2.35 m</t>
  </si>
  <si>
    <t>Pos D-5  dim. 2.05x2.05 m</t>
  </si>
  <si>
    <t>Pos W-15  dim. 1.00x0.5m</t>
  </si>
  <si>
    <t>Pos W-13  dim. 1.35x1.55m</t>
  </si>
  <si>
    <t xml:space="preserve"> </t>
  </si>
  <si>
    <t>HAZARDOUS WASTE</t>
  </si>
  <si>
    <t>MBETJET E RREZIKSHME</t>
  </si>
  <si>
    <t>Transportation of asbestos in the company's temporary storage until conditions are created for transportation to the storage designated by FKEE where they will be treated according to the legislation in force.</t>
  </si>
  <si>
    <t xml:space="preserve">Transportimi i asbestit dhe magazinimin i përkohshëm në deponi të kompanisë deri në krijimin e kushteve për transport në deponi të caktuar nga FKEE ku do të trajtohen sipas legjislacionit në fuqi. </t>
  </si>
  <si>
    <t>ls</t>
  </si>
  <si>
    <t>Transportation of the ACM should be in closed containers and also covered to prevent any fibers from flying, where will be treated in thedesignated landfill (100km) according to legislation. ACM management, transportation and handling should be compliant to EMF.</t>
  </si>
  <si>
    <t>Transporti i MPA duhet të bëhet në kontenjer të mbyllura dhe të mbuluar për të parandaluar fluturimin e çdo lloj fibrave, ku do të trajtohen në deponi të caktuar (100km), sipas legjislacionit në fuqi. Menaxhimi i MPA, transporti dhe trajtimi duhet të jetë në përputhje me EMF.</t>
  </si>
  <si>
    <t>Staorage of hazmat in prefabricated metal containers, with solid floors and solid structure. The container contains the door that closes with the key from the outside and placed on concrete cubes raised from the ground with H = 25cm. Dimensions of the container for storage of dangerous material are 800x230x220cm</t>
  </si>
  <si>
    <t>Deponimi i materialit te rrezikshem në kontejner metalik të parafabrikuar, me dysheme të fortë dhe konstrukcion te forte metalik. Kontejneri të përmbajë derën që mbyllet me celës nga jashtë dhe të vendoset mbi kubëza betoni të ngritura nga toka me h=25cm. Dimensionet e kontejnerit për deponim të materialit të rrezikshëm janë 800x230x220cm</t>
  </si>
  <si>
    <t xml:space="preserve">Fixed tariff on ACM storage </t>
  </si>
  <si>
    <t>Tarifë fikse për deponim të MPA</t>
  </si>
  <si>
    <t>1.8.1</t>
  </si>
  <si>
    <t>1.8.2</t>
  </si>
  <si>
    <t>1.8.3</t>
  </si>
  <si>
    <t>1.8.4</t>
  </si>
  <si>
    <t>1.8.5</t>
  </si>
  <si>
    <t>1.8.6</t>
  </si>
  <si>
    <t>•  Termoizolim I mureve me Stiropor EPS, t=12 cm, dendësiteti ρ:≥18 kg/m³, përçueshmëria termike  λmax:0.035 W/mK. Klasa e rezistencës ndaj zjarrit EN13501</t>
  </si>
  <si>
    <r>
      <rPr>
        <sz val="9.3000000000000007"/>
        <rFont val="Calibri"/>
        <family val="2"/>
      </rPr>
      <t>•</t>
    </r>
    <r>
      <rPr>
        <sz val="10"/>
        <rFont val="Calibri"/>
        <family val="2"/>
        <scheme val="minor"/>
      </rPr>
      <t xml:space="preserve">  Thermal insulation of walls with  EPS, t=12 cm, density        
 ρ: ≥18 kg/m³, thermal conductivity λmax:0.035 W/mK, Fire resistance classe EN13501</t>
    </r>
  </si>
  <si>
    <t>•  Aplikoni shtresat e mëposhtme për dyer dhe dritare në kornizat e jashtme: bazë-beton kontakt, ngjitës, izolimin me  EPS t=2-5 cm, përforcimin e suvasë, ngjitës me rrjetë, izolimin me shirit izolues rreth dritares/derës, shtresën bazë, shtresën finale si në detalet e projektimit
Termoizolimi mbi mureve të atikës me EPS 12cm  në gjerësi të murit</t>
  </si>
  <si>
    <t>•  Apply the following layers to the windows and doors exterior casements: concrete base (contact beton), adhesive, insulation EPS t=2-5cm, reinforcement plaster, reinforcement mesh, insulation strip around the window/door,  reinforcement plaster, base coat, final coat as to the design details.
Thermal insulation on attic walls with EPS 12cm in wall width</t>
  </si>
  <si>
    <t>•  Thermal insulation of plinth walls with XPS, t=8cm, density ρ: ≥35 kg/m³, thermal conductivity λmax:0.035W/mK, EN13501</t>
  </si>
  <si>
    <t>•  Termoizolim i mureve të cokllës me XPS, t=8 cm,  dendësitet ρ:≥35kg/m³, përçueshmëria termike  λmax:0.035 W/mK, EN13501</t>
  </si>
  <si>
    <t>22/600x600</t>
  </si>
  <si>
    <r>
      <t xml:space="preserve">Ngjyrosja e rrjetit të tubacioneve të çelikut me ngjyrë të bardhë të qëndrueshme në temperatura të larta deri në 200 </t>
    </r>
    <r>
      <rPr>
        <sz val="10"/>
        <rFont val="Calibri"/>
        <family val="2"/>
      </rPr>
      <t>°C pas testimit të sistemit</t>
    </r>
  </si>
  <si>
    <t>Furnizimi dhe montimi i tubacioneve të çelikut për lidhjen e oxhakut me kaldajën e ujit të ngrohtë (për gazrat dalëse), e izoluar me lesh mineral, me trashësi 50 mm dhe e mbrojtur me llamarinë të aluminit me trashësi 0.8 mm
- Përmasat e oxhakut duhet të kontrollohen nga ofertuesi sipas udhëzimeve të prodhuesit të pajisjeve. Nëse është e nevojshme, duhet të pësojë ndryshimet e duhura. Kostot për këtë duhet të parashikohen nga ofertuesi.</t>
  </si>
  <si>
    <t xml:space="preserve">Supply and installation of steel pipes for connection of hot water boiler with chimney, insulated  with mineral wool insulation, thickness 50 mm and protection of aluminum sheet with thickness 0.8 mm
- The dimensions of the chimney must be checked by the bidder according to the instructions of the equipment manufacturer. If necessary, it should undergo appropriate changes. The costs for this must be anticipated by the bidder. </t>
  </si>
  <si>
    <t>DN40 (48.3 x 2.6  mm)</t>
  </si>
  <si>
    <r>
      <t xml:space="preserve">Ngjyrosja e rrjetit të tubacioneve të çelikut në kaldatore me ngjyrë të qëndrueshme në temperatura të larta deri 200 </t>
    </r>
    <r>
      <rPr>
        <sz val="10"/>
        <rFont val="Calibri"/>
        <family val="2"/>
      </rPr>
      <t>°C</t>
    </r>
    <r>
      <rPr>
        <sz val="10"/>
        <rFont val="Calibri"/>
        <family val="2"/>
        <scheme val="minor"/>
      </rPr>
      <t xml:space="preserve">. Paraprakisht, tubacionet duhet të pastrohen dhe ngjyrosen me ngjyrë anti ndryshk në dy shtresa                  </t>
    </r>
  </si>
  <si>
    <t>Supply and installation drain valve DN15</t>
  </si>
  <si>
    <t>Furnizimi dhe montimi I valvulës për mbushje-zbrazje DN15</t>
  </si>
  <si>
    <t>Pre-insulation steel pipeline DN50</t>
  </si>
  <si>
    <t>Tubacione të para-izoluara nga çeliku DN50</t>
  </si>
  <si>
    <t>• head of pump: Hmax=12 m</t>
  </si>
  <si>
    <t xml:space="preserve">• lartësia e presionit të pompës: Hmax=12 m </t>
  </si>
  <si>
    <t>3.2.24</t>
  </si>
  <si>
    <t>3.2.25</t>
  </si>
  <si>
    <t>3.2.26</t>
  </si>
  <si>
    <t>Pre-insulation steel pipe fittings as elbows, reducer, holder, gas, welding wire, etc., are 30% of position 3.2.10</t>
  </si>
  <si>
    <t>Fitingu i tubacioneve të para-izoluar nga çeliku si: kthesa, reduktues,gas, tel për saldim etj., janë 35% nga pozicioni 3.2.10</t>
  </si>
  <si>
    <t>Steel pipe fittings of the as elbows, holder, gas, welding wire, etc., are 35% of position 3.2.7</t>
  </si>
  <si>
    <t>Supply and laying of power cables FG160R16 5x6 mm² Cu,cable must be flexible (according to DIN VDE 0250/204).</t>
  </si>
  <si>
    <t>Furnizimi dhe shtrija e kabllos energjetike FG160R16 5x6 mm² Cu,kabllo të jetë fleksibilie (bazuar në DIN VDE 0250/204).</t>
  </si>
  <si>
    <t>Supply and laying of power cables FG160R16 5x4 mm² Cu,cable must be flexible (according to DIN VDE 0250/204).</t>
  </si>
  <si>
    <t>Furnizimi dhe shtrija e kabllos energjetike FG160R16 5x4 mm² Cu,kabllo të jetë fleksibilie (bazuar në DIN VDE 0250/204).</t>
  </si>
  <si>
    <t>Supply and installation of flexibil pipe Ø25 mm for rigid pipe</t>
  </si>
  <si>
    <t>Furnizimi  dhe shtrirja e gypit PVC rixhid fleksibil Ø25 mm, me mbajtës përkatës.</t>
  </si>
  <si>
    <t>Supply and installation socket - outlet ,weather proof IP 54 16A, 220V, 50Hz (according to DIN 49440)</t>
  </si>
  <si>
    <t>2.2.11</t>
  </si>
  <si>
    <t>Punimi i elaboratit të matjes të tokëzimit</t>
  </si>
  <si>
    <t>2.2.12</t>
  </si>
  <si>
    <t>Supply and installation of  (distribution board) T-P-for mounting in the wall with mechanical level of protection IP65 800x600x240 mm Boiler Room.</t>
  </si>
  <si>
    <t>Furnizimi dhe instalimi i tabelës shpërndarëse T-P, për montim ne mure me mbrojtje IP65 dhe dim ,800x600x240 mm mm, nënstacion te ngrohjes.</t>
  </si>
  <si>
    <t xml:space="preserve">Supply and installation of  circuit breakers -32A with C,3p, 6kA characteristic- (according to EN 60898), with shunt release 230V) with realy shunt 230VAC </t>
  </si>
  <si>
    <t>Furnizimi dhe montimi I siguresës automatike 32A,3p, 6kA, me karakteristike C (bazuar në EN 60898) me rele shant 230V. Me relen shunt per shkyqje me nderpers emergjent</t>
  </si>
  <si>
    <t>Supply and installation of  Residual current device  RCD-AC 4p 32A/0.03A  (according to DIN VDE 0664).</t>
  </si>
  <si>
    <t>Furnizimi dhe montimi I mbrojtjes diferenciale RCD-AC, 4p 32A/0.03A (bazuar në  DIN VDE 0664).</t>
  </si>
  <si>
    <t>set /set</t>
  </si>
  <si>
    <t>Supply and installation of relay contactors(1.4-2.5)A,3p 230V,(according to EN 61095).</t>
  </si>
  <si>
    <t>Supply and installation of surge arrester tip II 4p, 20kA, with fuse type C40A.</t>
  </si>
  <si>
    <t>Furnizimi dhe montimi i shkarkuesve të mbitensionit Tip 2, 4p, 20kA, se bashku me siguresa C40A.</t>
  </si>
  <si>
    <t>Supply and installation of swicht (1,0,2) 10A 1p.
 (according to DIN 43880). Modular</t>
  </si>
  <si>
    <t>Furnizimi  dhe montimi I ndërprërsit (1,0,2)10A,1p (bazuar në DIN 43880). Modular</t>
  </si>
  <si>
    <t>Supply and installation of  indicator lamps 220V, 1p</t>
  </si>
  <si>
    <t>Furnizimi dhe montimi I llambës sinjalizuese të fazve, 220V, 1p.</t>
  </si>
  <si>
    <t>Supply and installation of signaling with greens lamps 230VAC,1p.</t>
  </si>
  <si>
    <t>Furnizimi dhe montimi i llambës sinjalizuese të gjelbër të,        220V, 1p.</t>
  </si>
  <si>
    <t>Supply and installation of signaling with reds lamps 230VAC,1p.</t>
  </si>
  <si>
    <t>Furnizimi dhe montimi i llambës sinjalizuese të kuqe, 220V, 1p.</t>
  </si>
  <si>
    <t>Supply and installation of emergency butons</t>
  </si>
  <si>
    <t>2.2.13</t>
  </si>
  <si>
    <t>2.2.14</t>
  </si>
  <si>
    <t>2.2.15</t>
  </si>
  <si>
    <t>2.2.16</t>
  </si>
  <si>
    <t>Supply and installation LED lighting fixture, Hermetic wall &amp; ceiling light fitting
LED bulbs 10W
Luminance: 860lm.
Body: Opal polycarbonate
Power: 12W
Colour of light: White. 
Measurements: Ø216mm.
Protection: IP65
With with incorporated motion sensor in fixture</t>
  </si>
  <si>
    <t>Furnizimi dhe montimi i ndriçuesit LED rrethor, hermetik për montim ne mure me karakteristika:
Poçi LED 10W
Fluksi i ndriçuesit: 860lm.
Trupi: Opal polikaronat
Fuqia: 12W
Temperatura e ngjyrës: Bardhë
Dimensionet: Ø216mm.
Shkalla e mbrojtjes:IP65
Me sensor te prezencës te inkorporuar</t>
  </si>
  <si>
    <t>Furnizimi dhe montimi i ndriçuesit LED 29W, 300x1200mm me Karakteristika:
Jetëgjatësia&gt; 5 vjetë
Fuqia: 29W.
Fluksi i ndriçuesit: 3400lm.
Tipi i ledit : SMD.
CRI: &gt;80.
P.F: &gt;0.9.
Këndi i mbulushmerisë:120°.
Shkalla e mbrojtjes: IP20
Dimensioni: 300x1200mm.
Ngjyra e dritës: Bardh naturale
Për montim në plafon prej betoni</t>
  </si>
  <si>
    <t xml:space="preserve"> Supply and installation of lighting  1x6 W, emergency led for mounting directly on the wall or sealing, the HOUSES IS from polycarbonate, with cap  PMMA, autonomous battery 1h, nga NiCd. IP Protection 41. similar  EXIT(according to EN 60598).</t>
  </si>
  <si>
    <t xml:space="preserve"> Furnizimi dhe montimi i ndriçuesit emergjent 1x6 W led për montim direkët në mur ose plafon, me shtëpize nga polikarbonati dhe kapak PMMA me bateri me autonomi 3h NiCd. IP 41 me shenjëzim EXIT (bazuar në EN 60598).</t>
  </si>
  <si>
    <t>Supply and installation of LED lighting fixture,  29W, 300x1200mm with features:
Lifespan&gt; 5 years
Power  : 29W.
Luminance: 3400lm.
Type led : SMD.
CRI: &gt;80.
P.F: &gt;0.9.
Angle of beam:120°                                                                                
 Protection: IP20
Dimension: 300x1200mm.
Color of light: (Natural White).
Mounted in concrete ceiling</t>
  </si>
  <si>
    <t>Furnizimi dhe montimi i ndriçuesit LED 45W, 600x600mm me Karakteristika:
Jetëgjatësia&gt; 5 vjetë
Fuqia: 45W.
Fluksi i ndriçuesit: 5400lm.
Tipi i ledit : SMD.
CRI: &gt;80.
P.F: &gt;0.9.
Këndi i mbulushmerisë:120°.
Shkalla e mbrojtjes: IP20
Dimensioni: 600x600mm.
Ngjyra e dritës: Bardh naturale
Për montim në plafon prej betoni dhe tavan te leshuar</t>
  </si>
  <si>
    <t>Supply and installation of LED lighting fixture,  45W, 600x600mm with features:
Lifespan&gt; 5 years
Power  : 45W.
Luminance:5400lm.
Type led : SMD.
CRI: &gt;80.
P.F: &gt;0.9.
Angle of beam:120°                                                                                
 Protection: IP20
Dimension: 600x600mm.
Color of light: (Natural White).
Mounted in concrete ceiling and recest ceiling</t>
  </si>
  <si>
    <t xml:space="preserve"> - Al-Al Ø8mm (bazuar në DIN 48801)</t>
  </si>
  <si>
    <t xml:space="preserve"> - Al-Al Ø8mm mm (according to DIN 48801)</t>
  </si>
  <si>
    <t xml:space="preserve">•  Double glazing 4mm Solar+16+4mm Float, filling with argon </t>
  </si>
  <si>
    <t xml:space="preserve">• Xham I dyfishtë 4mm Solar+16+4mm Float, mbushur me argon. </t>
  </si>
  <si>
    <t>•  Frame profile with  thermal break with at least b/h=85/75 mm thickness and three gaskets</t>
  </si>
  <si>
    <t>•  Korniza e profilit me ndërprerje termike dhe së paku b/h=85/75 mm trashësi dhe tre goma/dihtunga.</t>
  </si>
  <si>
    <r>
      <rPr>
        <sz val="9.3000000000000007"/>
        <rFont val="Calibri"/>
        <family val="2"/>
      </rPr>
      <t>•</t>
    </r>
    <r>
      <rPr>
        <sz val="10"/>
        <rFont val="Calibri"/>
        <family val="2"/>
        <scheme val="minor"/>
      </rPr>
      <t xml:space="preserve">  Thermal insulation of walls with Polystyrene  EPS, t=12 cm, density ρ: ≥18 kg/m³, thermal conductivity λmax: 0.035 W/mK, Fire resistance as EN13501</t>
    </r>
  </si>
  <si>
    <t>•  Termoizolim I mureve me Stiropor EPS, t=12 cm, dendësiteti ρ:≥18 kg/m³, përçueshmëria termike  λmax: 0.035 W/mK. Klasa e rezistencës ndaj zjarrit sipas EN13501</t>
  </si>
  <si>
    <t xml:space="preserve">Supply and install horizontal gutters, new horizontal gutters shall be at least the same dimension as existing; of plasticized metal sheet 0.6mm thick, with proper connection elements. The works also include the dismantling and reinstallation cover for the installation of the gutter. Shapes and colored should be determined from supervising engineer. </t>
  </si>
  <si>
    <t>Furnizimi dhe instalimi i ulluqeve horizontale. Ulluqet e reja horizontale duhet të jetë të paktën me dimensione të njëjta  si ato ekzistuese; llamarina e plastifikuar me t=0.6mm trashësi dhe me elementet e nevojshme për lidhje dhe fiksim. Punët përfshijnë edhe demontimin dhe rinstalimin e mbulesës për instalimin e ulluku. Forma dhe ngjyra caktohen nga inxhinieri mbikëqyrës</t>
  </si>
  <si>
    <r>
      <t xml:space="preserve">Project / Projekti:  </t>
    </r>
    <r>
      <rPr>
        <sz val="10"/>
        <rFont val="Calibri"/>
        <family val="2"/>
        <scheme val="minor"/>
      </rPr>
      <t xml:space="preserve"> </t>
    </r>
  </si>
  <si>
    <r>
      <t xml:space="preserve">Contract No / Nr. i kontratës: </t>
    </r>
    <r>
      <rPr>
        <sz val="10"/>
        <rFont val="Calibri"/>
        <family val="2"/>
        <scheme val="minor"/>
      </rPr>
      <t xml:space="preserve"> </t>
    </r>
  </si>
  <si>
    <t>Consulting Company for Development of detailed energy audit reports, Detailed Designs, Technical Specifications</t>
  </si>
  <si>
    <t>KEEF/1C5.2/CQ/2023/LOT 2</t>
  </si>
  <si>
    <t>Opening channels in the wall for inserting AC unit tubes  and wiring for the reflectors and cable. Also works should include removal of existing AC units, and reinstalling them again into previous position. Price to include new supporting profiles for the AC units, new drain pipe and refilled  with freon. price to include potential re-positioning in accordance with technical specification whilst avoidng penetrations in window profile and glazing.</t>
  </si>
  <si>
    <t>Hapja e kanalave në mure për depërtimin e gypave të njësis AC instalimeve elektrike për reflektorë dhe kablla. Gjithashtu në punë duhet të përfshihet largimi i njësis AC dhe instalimi prap në pozitën e mëparshme. Në çmim duhet të përfshihen profilet e reja mbajtëse për njësite AC, gypi i drenimit dhe rimbushja me freon. Cmimi perfshine edhe ri-pozicionimin eventual duke ju permbajtur pershkrimit teknik dhe te shmanget shpimi i profilit te dritareve apo xhamave.</t>
  </si>
  <si>
    <t>Largimi i kujdesshëm i ndriçuesve ekzistues dhe transportimin e tyre në deponinë e caktuar dhe të licencuar për materialet e rrezikshme. Demolition, paketim dhe transport të bëhet në përputhje me Udhëzimin Administrativ</t>
  </si>
  <si>
    <t>Furnizimi dhe montimi i mbrojtjes termike bimetal, tre polarë  me brez të rrymës (1.4-2.5)A, (bazuar në EN 61095).</t>
  </si>
  <si>
    <t>Functionalization of the system and cold and warm heating system test</t>
  </si>
  <si>
    <t>Funksionalizimi i sistemit dhe testimi i sistemit në të ftohet dhe të ngrohët</t>
  </si>
  <si>
    <t xml:space="preserve">Supply and insatallation of hot water boiler, which uses biomasa pellets for heating with nominal selected capacity 90 kW. For more information, refer to specific Technical Specifications. 
Characteristics of size:  
- capacity of boiler: 90 kW
- incorpurated burner with minimum capacity  90 kW
- minimum capacity of bunker (bin) for pellets is 0.5 m³             
- Efficiency of boiler ≥ 90 %
- nominal diameter of the water boiler flange: DN50                          </t>
  </si>
  <si>
    <t xml:space="preserve">Furnizimi dhe montimi i kaldajës së ujit të ngrohët me biomasë - pelet për ngrohje me kapacitet nominal termik 90 kW. Për më shumë informacione referohu në specifikimin teknik.   
Karakteristikat e madhësisë:        
- kapaciteti i kaldajës: 90 kW
- flakëdhënësi i inkorpuruar me kapacitet minimal 90 kW 
- kapaciteti minimal  i rezervarit për pelet është 0.5m³
- Efiçienca e kaldajës ≥ 90 %                 
- diametri nominal i fllanxhës së kaldajë për ujë të ngrohtë: DN50   </t>
  </si>
  <si>
    <t xml:space="preserve">Furnizimi dhe montimi i valvulës tri kahore  për përzierjen e ujit të ngrohët në qarkun e radiatorëve, me lidhje me fllanxhë. Valvula përbëhet nga pjesa e servo motorit dhe setit digjital elektronik i cili matë dhe rregullon temperaturën e ujit në tubacionin e dërgimit të sistemit të ngrohjes sipas temperaturës së jashtme të ambientit 
Karakteristikat e madhësisë:
- diametri nominal: DN40   
- kapaciteti i rrjedhjes  Kvs=25 m³/ h
- rënja maksimale e presionit 7000 Pa    </t>
  </si>
  <si>
    <t xml:space="preserve">Supply and installation three way valve for mixing of hot water to the radiator rings with flange connection.  Valve consist of servo - elektromotoric (actuator) part and the set of digital electronic which measures and regulate the water tempererature in main supply line of  heating system, according to outside air temperature.
Characteristic of size:
- nominal diameter: DN40     
- capacity of flow  Kvs = 25 m³/ h                                                          
- max preessure drop 7000 Pa                                     </t>
  </si>
  <si>
    <t xml:space="preserve">• water volume: Qmax= 11.9 m³/h    </t>
  </si>
  <si>
    <t>• prurja vëllimore: Qmax= 11.9 m³/h</t>
  </si>
  <si>
    <t xml:space="preserve">• power input: Pmax=100 W   </t>
  </si>
  <si>
    <t xml:space="preserve">• fuqia: Pmax=100 W    </t>
  </si>
  <si>
    <t>Supply and installation of vapor permeable and water resistant membrane with t=0.38mm weight 100g/m², placed above thermal layer on the roof. Vapour permeability value Sd 0.02m, Tensil resistance N/50mm, Break resistance EN 12310.-2</t>
  </si>
  <si>
    <t>Furnizimi dhe instalimi i membranës së përshkueshme nga avulli dhe rezistente ndaj ujit me t=0.38mm peshë 100g/m²,  e vendosor mbi shtresën termike në kulm. Vapour permeability value Sd 0.02m, Tensil resistance N/50mm, Break resistance EN 12310.-2</t>
  </si>
  <si>
    <t>Supply and installation of vapor barrier with t=0.38 and weight 120gr/m², placed above ceiling slab, under the thermal layer. Vapour permeability value Sd 5m,  Tensil resistance N/50mm, Fracture resistance N/50mm</t>
  </si>
  <si>
    <t>Furnizimi dhe instalimi I barrierës kundër avullit me t=0.38 dhe peshë 120gr/m², e vendosur mbi pllakën e tavanit, nën shtresën termike. Vapour permeability value Sd 5m,  Tensil resistance N/50mm, Fracture resistance N/50mm</t>
  </si>
  <si>
    <t>1.6.5</t>
  </si>
  <si>
    <t>• Demolition of the existing layer in roof which are foreseen for 
renovation</t>
  </si>
  <si>
    <t>•  Demolimi I shtresave të kulmit ekzistues të cilat janë parapar për renovim</t>
  </si>
  <si>
    <t>Supply and install thermal and hydro insulation in entrance conopy including layers as below:</t>
  </si>
  <si>
    <t>Furnizim dhe instalimi I termo dhe hidro izolimit në strehët e hyrjeve duke përfshirë shtresat si më poshtë:</t>
  </si>
  <si>
    <t>• Shtresë termoizoluese me Stirodur XPS, t=10 cm, ρ densitet: 15-20 kg/m³, përçueshmëri termike: λ:0.035 W/mK, rezistenca në presion/shtypje në 10 % deformim kPa CS (10 \ Y) 250, rezistenca ndaj zjarrit (Euroclass- E)</t>
  </si>
  <si>
    <t>•  Thermal insulation  XPS, t=10 cm, density ρ:15-20 kg/m³, thermal conductivity λ:0.035 W/mK, Compressive stress or compressive strength at 10 % deformation kPa CS(10\Y) 250, Fire resistance (Euroclass-E)</t>
  </si>
  <si>
    <t>Plastering and painting the boiler room with two layers of plastering and two layer painting, the work includes: removal of objects and their return after the work has been completed</t>
  </si>
  <si>
    <t>Suvatimi dhe ngjyrosja e kaldatores me dy shtresa suvatim dhe dy shtresa ngjyrosje, punët përfshijnë: largimin e gjësendeve dhe kthimi I tyre nderi sa punët të jenë përfunduar</t>
  </si>
  <si>
    <t>1.8.7</t>
  </si>
  <si>
    <t>Muratimi I murit në kaldatore të dera dhe dritarja, punët përfshijnë demolimin e derës dhe dritares ekzistuese, muratimin në gjerësi të murit ekzistues, suvatimin, gletimin dhe ngjyrosjen.</t>
  </si>
  <si>
    <t>1.8.8</t>
  </si>
  <si>
    <t>Masonry wall in boiler room in existing door and window, works include demolition of existing door and window, masonry wall, plastering, fine plastering and painting.</t>
  </si>
  <si>
    <t>•  Heat transmitting coefficient is U≤1.2 W/m²K</t>
  </si>
  <si>
    <t xml:space="preserve">•  Double glazing 4mm Solar+16+4mm low-e, filling with argon </t>
  </si>
  <si>
    <t>• Koeficienti I transmetimit të nxehtësisë, U≤1.2 W/m²K</t>
  </si>
  <si>
    <t xml:space="preserve">• Xham I dyfishtë 4mm Solar+16+4mm low-e, mbushur me argon. </t>
  </si>
  <si>
    <r>
      <t>Furnizimi dhe vendosja e shtresës termike në kulm me ''Lesh guri'' I kompresuar min. 40kg/m</t>
    </r>
    <r>
      <rPr>
        <sz val="10"/>
        <rFont val="Calibri"/>
        <family val="2"/>
      </rPr>
      <t>³</t>
    </r>
    <r>
      <rPr>
        <sz val="10"/>
        <rFont val="Calibri"/>
        <family val="2"/>
        <scheme val="minor"/>
      </rPr>
      <t xml:space="preserve"> me trashësi t=10cm dhe 
λmax: 0,036 W/mK  në tërë sipërfaqen horizontale të kulmit. Punët duhet referuar detalit projektues.</t>
    </r>
  </si>
  <si>
    <r>
      <t xml:space="preserve">Supply and installation thermal insulation on the roof, type compressed rock wool min.40kg/m³ with thickness of  t=10cm and  λmax: 0,036 W/mK </t>
    </r>
    <r>
      <rPr>
        <sz val="10"/>
        <rFont val="Calibri"/>
        <family val="2"/>
      </rPr>
      <t xml:space="preserve"> throughout roof surface</t>
    </r>
    <r>
      <rPr>
        <sz val="10"/>
        <rFont val="Calibri"/>
        <family val="2"/>
        <scheme val="minor"/>
      </rPr>
      <t>. Works to be done as to the detail design.</t>
    </r>
  </si>
  <si>
    <r>
      <rPr>
        <b/>
        <sz val="12"/>
        <rFont val="Calibri"/>
        <family val="2"/>
        <scheme val="minor"/>
      </rPr>
      <t xml:space="preserve">REPUBLIKA E KOSOVËS / REPUBLIC OF KOSOVO
</t>
    </r>
    <r>
      <rPr>
        <sz val="12"/>
        <rFont val="Calibri"/>
        <family val="2"/>
        <scheme val="minor"/>
      </rPr>
      <t>Fondi i Kosovës për Efiçiencë të Energjisë
Kosovo Energy Efficiency Fund</t>
    </r>
    <r>
      <rPr>
        <b/>
        <sz val="12"/>
        <rFont val="Arial"/>
        <family val="2"/>
      </rPr>
      <t xml:space="preserve">
</t>
    </r>
  </si>
  <si>
    <t xml:space="preserve">Project / Projekti:  </t>
  </si>
  <si>
    <t>Consulting Company for Development of detailed energy audit reports, Detailed Designs, Technical</t>
  </si>
  <si>
    <r>
      <rPr>
        <b/>
        <sz val="12"/>
        <rFont val="Calibri"/>
        <family val="2"/>
        <scheme val="minor"/>
      </rPr>
      <t>Building / Ndërtesa:</t>
    </r>
    <r>
      <rPr>
        <sz val="12"/>
        <rFont val="Calibri"/>
        <family val="2"/>
        <scheme val="minor"/>
      </rPr>
      <t xml:space="preserve"> </t>
    </r>
  </si>
  <si>
    <t>•  Heat transmitting coefficient is U≤1.2W/m²K</t>
  </si>
  <si>
    <t>Pos W-1 dim. 3.90x2.10 m</t>
  </si>
  <si>
    <t>Pos W-2 dim. 0.80x1.50 m</t>
  </si>
  <si>
    <t>Pos W-3 dim. 0.70x0.70 m</t>
  </si>
  <si>
    <t>Pos W-4 dim. 2.80x1.90m</t>
  </si>
  <si>
    <t>Pos W-5 dim. 2.80x1.50 m</t>
  </si>
  <si>
    <t>Pos W-6 dim. 1.60x2.50 m</t>
  </si>
  <si>
    <t>Supply and install roof windows, made of wood with  
Uw=1.2 W/m²K  or better.  Pos W-7 dim.0.80x1.20 m. Double glass 4+16+(3+0.38+3) mm four seasonal, laminated and tempered glass</t>
  </si>
  <si>
    <t>Furnizimi dhe instalimi I dritares së kulmit nga druri me 
Uw=1.2 W/m²K ose më të mira. Pos W-7 dim.0.80x1.20 m. Xhami I dyfishtë 4+16+(3+0.38+3) mm katër sezonal, I lameluar dhe temperuar</t>
  </si>
  <si>
    <r>
      <t>Supply, manufacture and install entrance door made Aluminium  according to heavy duty doors including hardware: levers</t>
    </r>
    <r>
      <rPr>
        <sz val="11"/>
        <rFont val="Calibri"/>
        <family val="2"/>
      </rPr>
      <t xml:space="preserve"> </t>
    </r>
    <r>
      <rPr>
        <sz val="10"/>
        <rFont val="Calibri"/>
        <family val="2"/>
        <scheme val="minor"/>
      </rPr>
      <t>escutcheons, knobs, mortice locks, striking plates, hinges , door stoppers, threshold profiles etc. Handles shall be made from high quality stainless steel, processed with nickel chromium. Rust resistant, acid resisting (hand sweat) and scratch resistant.
Tested to the requirements of EN1906:2002 and manufactured by an ISO 9000 Registered Company.
Hinges shall be  to BS 7479:1990 or other European equivalent   and in accordance with detail design and schematics. Price to include the below described positions and specifics:</t>
    </r>
  </si>
  <si>
    <t>Furnizimi, prodhimi dhe instalimi i dyerve të hyrjes nga Alumini sipas teknologjisë së prodhimit të dyerve të rënda ku përfshihen: dorezat, manshetat, mekanizmi mbyllës komplet (cilindri, pllakat, çelësat), bravat, kufizuesi i hapjes me gomë, profili i pragut etj. Dorezat duhet të bëhen nga kualiteti i lartë rostfraj të përpunuara me nikel-krom. Rezistent ndaj ndryshkut, acidit (djersitjes së duarve) dhe rezistent ndaj gërvishtjes. Testuar sipas kërkesave të EN1906:2002 dhe të prodhuara nga një kompani e regjistruar sipas ISO 90001. Bagllamat duhet të jenë sipas BS 7479:1990 ose standard tjetër i barazvlefshëm Evropian dhe në përputhje me detalet projektuese dhe skemat. Çmimi të përfshijë pozicionet dhe specifikat e përshkruara më poshtë.</t>
  </si>
  <si>
    <t>•  Frame  color is RAL 7015</t>
  </si>
  <si>
    <t>•  Ngjyra e kornizës/profilit  RAL 7015</t>
  </si>
  <si>
    <t>•  Koeficienti I transmetimit të nxehtësisë, U≤1.2 W/m²K</t>
  </si>
  <si>
    <t>Pos D-1  dim. 4.50x3.30 m</t>
  </si>
  <si>
    <t>Pos D-2  dim. 0.90x2.00 m</t>
  </si>
  <si>
    <t>Pos D-3  dim. 0.90x2.40 m</t>
  </si>
  <si>
    <t>Supplying and Installing fire rezisting door for 60 min
•  Door dimensions</t>
  </si>
  <si>
    <t>Furnizimi dhe Instalimi I deres metalike te qendrueshme ndaj zjarrit per 60 minuta
•  Dimensionet i derës</t>
  </si>
  <si>
    <t>Pos D-4  dim. 1.10x2.15 m</t>
  </si>
  <si>
    <t>•  Apply the following layers to the windows and doors exterior casements: concrete base (contact beton), adhesive, insulation EPS t=2-5cm, reinforcement plaster, reinforcement mesh, insulation strip around the window/door,  reinforcement plaster, base coat, final coat as to the design details.</t>
  </si>
  <si>
    <t>•  Aplikoni shtresat e mëposhtme për dyer dhe dritare në kornizat e jashtme: bazë-beton kontakt, ngjitës, izolimin me  EPS t=2-5 cm, përforcimin e suvasë, ngjitës me rrjetë, izolimin me shirit izolues rreth dritares/derës, shtresën bazë, shtresën finale si në detalet e projektimit</t>
  </si>
  <si>
    <t>•  Works to be conducted as to the detail designs whilst color should be determine from supervising engineer.</t>
  </si>
  <si>
    <t>•  Punët  duhet bërë sipas dizajnit detal ndërsa ngjyra të përcaktohet nga inxhinier mbikëqyrës.</t>
  </si>
  <si>
    <t>Supply and installation of composite thermal facade in  entrance conopy, pilaster, roof fascia and soffit, attic wall. All other characteristics and layers are same as in item 1.4.2</t>
  </si>
  <si>
    <t>Furnizimi dhe instalimi I fasadës termike kompozite në strehën e hyrjes, pilastra, strehën e kulmit, muret e atikës. Të gjitha karakteristikat tjera dhe shtresat janë të njejta si në pikën 1.4.2</t>
  </si>
  <si>
    <t>Supply and installation of composite thermal facade in boiler rrom chumney with rosk wool t=5cm.  All other characteristics and layers are similar as in item 1.4.2</t>
  </si>
  <si>
    <t>Furnizimi dhe instalimi I fasadës termike kompozite në oxhakun e kaldatores e lesh guri t=5cm. Të gjitha karakteristikat tjera dhe shtresat janë të ngjashme si në pikën 1.4.2</t>
  </si>
  <si>
    <t>Supply and install edge dripping made of plasticized metal sheet t=0.6mm and placed above horizontal gutter. Unfolded width is   ̴50 cm and color code is same to horizontal gutters</t>
  </si>
  <si>
    <t xml:space="preserve">Supply and installation dripping edge made of plasticized tin t=0.6mm placed side attic wall and above attic. Unfolded width is   ̴70 cm. Shapes and colored should be determined from supervising engineer. </t>
  </si>
  <si>
    <t>Furnizimi dhe instalimi I pikores nga llamarina e plastifikuar me t=0.6mm e vendosur anash murit të atikës dhe mbi atikë. Gjerësia e zhvillimit  të llamarinës është   ̴70 cm. Forma dhe ngjyra caktohen nga inxhinieri mbikëqyrës</t>
  </si>
  <si>
    <t>Supply and install hydroinsulation with PVC foil t=2mm in position of the horizimtal gutter. Work include: Pvc foil, catchment same material as to the PVC foil, reinforcing, demolation of existing metal sheet. See detail design</t>
  </si>
  <si>
    <t>Furnizimi dhe instalimi I hidroizolimit me PVC foli t=2mm në pozitën e  ullukun horizontal. Punët përfshijnë: PVC folin,ujëmbledhësat me materialin e njëjtë me Folin e PVC-së, përforcimin me diplla, demolimin e llamarinës ekzistues. Shih detalin  projektues</t>
  </si>
  <si>
    <r>
      <t xml:space="preserve">Supply and installation thermal insulation on the roof, type compressed rock wool min. 40kg/m³ with thickness of  t=2x8cm and  λmax: 0,036 W/mK </t>
    </r>
    <r>
      <rPr>
        <sz val="10"/>
        <rFont val="Calibri"/>
        <family val="2"/>
      </rPr>
      <t xml:space="preserve"> throughout roof surface</t>
    </r>
    <r>
      <rPr>
        <sz val="10"/>
        <rFont val="Calibri"/>
        <family val="2"/>
        <scheme val="minor"/>
      </rPr>
      <t>. Works to be done as to the detail design.</t>
    </r>
  </si>
  <si>
    <r>
      <t>Furnizimi dhe vendosja e shtresës termike në kulm me ''Lesh guri'' I kompresuar min. 40kg/m</t>
    </r>
    <r>
      <rPr>
        <sz val="10"/>
        <rFont val="Calibri"/>
        <family val="2"/>
      </rPr>
      <t>³</t>
    </r>
    <r>
      <rPr>
        <sz val="10"/>
        <rFont val="Calibri"/>
        <family val="2"/>
        <scheme val="minor"/>
      </rPr>
      <t xml:space="preserve"> me trashësi t=2x8cm dhe 
λmax: 0,036 W/mK  në tërë sipërfaqen horizontale të kulmit. Punët duhet referuar detalit projektues.</t>
    </r>
  </si>
  <si>
    <t>Renovation roof according to the project including new layers as follows whilst same existing layers will be demolished:</t>
  </si>
  <si>
    <t>Renovimi i kulmit  sipas projektit duke përfshirë shtresat e reja si më poshtë dhe demolimin e shtresave ekzistuese të njëjta</t>
  </si>
  <si>
    <t>• Demolation of existing layer: cover, batens, counter batens, planks etc</t>
  </si>
  <si>
    <t>•  Demolimi I shtresave ekzistuese: mbulesa, listellat, kontralistellat, dërrasat etj</t>
  </si>
  <si>
    <t>• Snow barriers from plastic sheeting</t>
  </si>
  <si>
    <t xml:space="preserve">•  Pengesat e borës nga llamarina e plastifikuar </t>
  </si>
  <si>
    <t>• Vapour permeable membrane</t>
  </si>
  <si>
    <t>•  Foli antikondenzuese</t>
  </si>
  <si>
    <t>• Roof  boards, planks with t=2.5cm</t>
  </si>
  <si>
    <t>•  Dyshemeja e kulmit, dërrasa me  t=2.5cm</t>
  </si>
  <si>
    <t>• Roof structure from I-st category (Only part in first floor) with dimension: rafter 14/10cm, 1intermedia purlin post 14/14cm, danat etj</t>
  </si>
  <si>
    <t>•  Konstruksioni nga druri I kategorisë së I-rë (Vetëm pjesa në katin 1) me dimensione: mahija 14/10cm, veku shtyllat 14/14cm, danat etj</t>
  </si>
  <si>
    <t xml:space="preserve">• Supply and install new roof covering with corrugated  plasticized metal sheet with incorporated antikondenzation foil thickness t=0.6mm, colored Ral 8017. In price including sealing type, screw bolts and all elements for connecting and fixing. Refer to EN 10147 </t>
  </si>
  <si>
    <t xml:space="preserve">• Furnizimi dhe montimi i mbulesës së re në kulm me llamarinë të plastifikuar të valëzuar me foli të antikondenzuese të inkorporuar me trashësi t=0.6mm, ngjyra Ral 8017. Në çmim të përfshihen;  shiritat ngjitës , bulonat dhe të gjitha elementet e nevojshme lidhje dhe fiksim. Refer to EN 10147 </t>
  </si>
  <si>
    <t>Demolition of the existing chimneys from roof and their transport to the approved landfill</t>
  </si>
  <si>
    <t>Demolimi I oxhaqeve ekzistuese në kulm dhe transporti I tyre në deponi të aprovuar</t>
  </si>
  <si>
    <t>Furnizimi dhe montimi I elementeve lidhëse si: bulona, ankera, kangja, pllaka metalike, gozhda, silikon, ngjitës etj</t>
  </si>
  <si>
    <t>Constructing sidewalks around the building . Sidewalks are to be constructed from concrete t=12 cm and 1.0 m wide. Concrete class 25/30 to be reinforced with steel mesh type Q188. In price include: concrete, the ground plane, gravel t=15 cm.</t>
  </si>
  <si>
    <t>Ndërtimi i trotuareve rreth ndërtesës. Trotuaret  do të ndërtohet nga betoni t=12 cm dhe gjerësi 1.0m. Klasa e betonit 25/30 të përforcuar me rrjetë çeliku tipit Q188. Në çmim të përfshihen: betoni, përgatitja dhe rrafshimi i  terren, zhavorr t=15 cm.</t>
  </si>
  <si>
    <t xml:space="preserve">Painting ceiling where lighting is proposed to be changed. Price to include also filling the eventual cavities and fine plastering the area same as surroundings. </t>
  </si>
  <si>
    <t>Ngjyrosja e plafonave ku ndriçimi është paraparë të ndërrohet. Çmimi të përfshijë edhe plotësimin e vrimave dhe dëmtimeve eventuale si dhe gletimin/suvatimin final të sipërfaqes së njëjtë</t>
  </si>
  <si>
    <t>1.7.5</t>
  </si>
  <si>
    <t>Supply and masonry new wall in othe part of building works include: masonry with light blocks with wall width, plastering, fine plastering and painting.</t>
  </si>
  <si>
    <t>Furnizimi dhe murtaimi I murit në pjesë të ndryshme të ndërtesës, punët përfshijnë: muratimin me blloqe të lehta me gjerësi të murit, muratimin, suvatimin, gletimin dhe ngjyrosjen</t>
  </si>
  <si>
    <t>1.7.6</t>
  </si>
  <si>
    <t>Renovation of stairs and ramp at the entrance of the building with granite tiles mat t=2cm. Works include: demolition of existing layers, granite, glue, adhesive.</t>
  </si>
  <si>
    <t>Renovimi I shkallëvë dhe rampës në hyrje të ndërtesës me pllaka graniti mat t=2cm. Punët përfshijnë: demolimin e shtresave ekzistuese, graniti, ngjitësin, fugat.</t>
  </si>
  <si>
    <t>1.7.7</t>
  </si>
  <si>
    <t>Renovation of ceiling and roof fascia and soffit  with aluminum boarding  (Ral 8017) where PVC board are installed. Works include: demolition of existing llayer, aluminum boards, UD and CD steel structure, connection and fixing materials.</t>
  </si>
  <si>
    <t>Renovimi strehës me llamperi alumini Ral 8017 (plafoni dhe ballorja)  ku llamperit PVC  janë të instaluara. Punët përfshijnë: demolimin e llamperiave PVC dhe shtresave ekzistuese , llamperiat e aluminit, konstruksioni metalik UD dhe CD, mareiali për lidhje dhe fiksim.</t>
  </si>
  <si>
    <t>1.7.8</t>
  </si>
  <si>
    <t>Supply and installation of gypsum boards on the ceiling of the stairs. Works include: demolition of existing layers, installation of new gypsum boards, UD and CD metal construction, rock wool thermal layer t=16cm, anti-condensation foil, plastering, and painting.</t>
  </si>
  <si>
    <t>Furnizimi dhe instalimi I pllakave të gjipsit në plafonin e shkallëve. Punët përfshijnë: demolimin e shtresave elzistuese, instalimin e pllakava të reja të gjipsit, konstruksionin metalik UD dhe CD, shtresën termike lesh guri t=16cm, folin antikondenzuese, suvatimin, gletimin dhe ngjyrosjen.</t>
  </si>
  <si>
    <t>1.7.9</t>
  </si>
  <si>
    <t>1.7.10</t>
  </si>
  <si>
    <t xml:space="preserve">POWER DISTRIBUTION CABINETS  </t>
  </si>
  <si>
    <t>TABELAT SHPËRNDARËSE ENERGJETIKE</t>
  </si>
  <si>
    <t>2.1.1</t>
  </si>
  <si>
    <t>2.1.2</t>
  </si>
  <si>
    <t>2.1.3</t>
  </si>
  <si>
    <t>2.1.4</t>
  </si>
  <si>
    <t>2.1.5</t>
  </si>
  <si>
    <t>2.1.6</t>
  </si>
  <si>
    <t>2.1.7</t>
  </si>
  <si>
    <t>2.1.8</t>
  </si>
  <si>
    <t>Furnizimi dhe montimi i mbrojtjes termike bimetal, tre polarë  me brez të rrymës (2.5-4)A, (bazuar në EN 61095).</t>
  </si>
  <si>
    <t>2.1.9</t>
  </si>
  <si>
    <t>2.1.10</t>
  </si>
  <si>
    <t>2.1.11</t>
  </si>
  <si>
    <t>2.1.12</t>
  </si>
  <si>
    <t>2.1.13</t>
  </si>
  <si>
    <t>2.1.14</t>
  </si>
  <si>
    <t>2.1.15</t>
  </si>
  <si>
    <t>2.1.16</t>
  </si>
  <si>
    <t xml:space="preserve">Largimi i kujdesshëm i ndriçuesve ekzistues dhe transportimin e tyre në deponinë e caktuar dhe të licencuar për materialet e rrezikshme. Demolition, paketim dhe transport të bëhet në përputhje me Udhëzimin Administrativ </t>
  </si>
  <si>
    <t>Placement of Al-Al tape as receptor at the roof. It have to be placed on galvanized holders, complete with all additional material.</t>
  </si>
  <si>
    <t xml:space="preserve"> - Al-Al Ø8 mm (according to DIN 48801)</t>
  </si>
  <si>
    <t xml:space="preserve"> - Al-Al Ø8 mm (bazuar në DIN 48801)</t>
  </si>
  <si>
    <t>GENERATOR</t>
  </si>
  <si>
    <t>GJENERATOR</t>
  </si>
  <si>
    <t>Electric generator 3.75kVA/3.0kW
Fuel: Petrol
Oil capacity L: 1.1
Starting system: Recoil
IP protection: 23
Frequency Hz: 50
Voltage regulation system: AVR
Sockets:2 x 230V 16A, 1 x 400V 16A
Dry weight Kg: 75
Fuel tank capacity L: 11
Autonomy Fuel consumption @ 75% PRP l/h: 1.66
Fuel consumption @ 100% PRP l/h: 2.22
Guaranteed noise level dB(A): 97</t>
  </si>
  <si>
    <t>Gjenerator elektrik 3.75kVA/3.0kW
Lëndë djegëse: Benzin
Kapaciteti i vajit L: 1.1
Sistemi i startimit: Recoil
IP: 23
Frekuenca Hz: 50
Sistemi i rregullimit të tensionit: AVR
Prizat:2 x 230V 16A, 1 x 400V 16A
Pesha Kg: 75
Kapaciteti i Lëndës djegëse L: 11
Autonomia e Konsumit të karburantit @ 75% PRP l/h: 1.66
Konsumi i karburantit @ 100% PRP l/h: 2.22
Niveli i garantuar i zhurmës dB(A): 97</t>
  </si>
  <si>
    <t>22/600x1800</t>
  </si>
  <si>
    <t xml:space="preserve">Supply and installation of dynamic (automatic flow control) and thermostatic radiator valve. The valve is composed with flow rate regulator,  thermo head and pre connectors pipe element, 1/2". </t>
  </si>
  <si>
    <t xml:space="preserve">Furnizimi dhe montimi i valvulës së re dinamike (kontroll automatike e rrjedhjes) dhe termostatike të radiatorit. Valvula është e përbërë me rregullator të sasisë së rrjedhjes, kokën termostatike dhe para element lidhës, 1/2". </t>
  </si>
  <si>
    <t>Supply and installation return radiator valve R-15</t>
  </si>
  <si>
    <t>Valvulë në kthim të radiatorit R-15</t>
  </si>
  <si>
    <t>Painting of the steel pipes network  with oil paint resistant to high temperatures. Priory, pipes must be cleaned and painted with anti rust paint in two layers.</t>
  </si>
  <si>
    <r>
      <t xml:space="preserve">Ngjyrosja e rrjetit të tubacioneve të çelikut me ngjyrë të qëndrueshme në temperatura të larta deri 200 </t>
    </r>
    <r>
      <rPr>
        <sz val="10"/>
        <rFont val="Calibri"/>
        <family val="2"/>
      </rPr>
      <t>°C</t>
    </r>
    <r>
      <rPr>
        <sz val="10"/>
        <rFont val="Calibri"/>
        <family val="2"/>
        <scheme val="minor"/>
      </rPr>
      <t xml:space="preserve">. Paraprakisht, tubacionet duhet të pastrohen dhe ngjyrosen me ngjyrë anti ndryshk në dy shtresa.                  </t>
    </r>
  </si>
  <si>
    <t>paush.</t>
  </si>
  <si>
    <t xml:space="preserve">NËNTOTALI: </t>
  </si>
  <si>
    <t xml:space="preserve">Supply and insatallation of hot water boiler, which uses biomasa pellets. For more information, refer to specific Technical Specifications. 
Characteristics of size:  
• capacity of boiler: 75 kW
• incorpurated burner with minimum capacity  75 kW
• minimum capacity of bunker (bin) for pellets is 0.5 m³
• efficiency of boiler ≥ 90 %
• nominal diameter of the water boiler flange: DN40                          </t>
  </si>
  <si>
    <t xml:space="preserve">Furnizimi dhe montimi i kaldajës së ujit të ngrohët me pelet . Për më shumë informacione referohu në specifikimin teknik.
Karakteristikat e madhësisë:
• kapaciteti i kaldajës: 75 kW
• flakëdhënësi me kapacitetin adekuat 75 kW
• rezervuari për pelet min 0.5 m³
• eficienca e kaldasë ≥ 90 % 
• diametri nominal i daljes në kaldajë për ujë të ngrohtë: DN40                                           </t>
  </si>
  <si>
    <t>Furnizimi dhe montimi i tubacioneve të çelikut për lidhjen e oxhakut me kaldajën e ujit të ngrohtë (për gazrat dalëse), e izoluar me lesh mineral, me trashësi 50 mm dhe e mbrojtur me llamarinë të aluminit me trashësi 0.8 mm 
- Përmasat e oxhakut duhet të kontrollohen nga ofertuesi sipas udhëzimeve të prodhuesit të pajisjeve. Nëse është e nevojshme, duhet të pësojë ndryshimet e duhura. Kostot për këtë duhet të parashikohen nga ofertuesi.</t>
  </si>
  <si>
    <t xml:space="preserve">Supply and installation variable speed heating re-circulating pump with following  characteristics of size: 
•  nominal diamter of the flange: DN40
•  Qmax= 19 m3/h
•  Hmax=8 m        
•  Pmax= 270 W                                                                                                                                                                                      </t>
  </si>
  <si>
    <t xml:space="preserve">Furnizimi dhe montimi i pompës qarkulluese me shpejtësi variabile me karakteristikat e madhësisë si në vijim: 
•  diametri nominal i fllanxhës: DN40
•  Qmax= 19 m3/h 
•  Hmax=8 m 
•  Pmax= 270 W                                                                                                                                                                                                                                                                                                                                                                                                                                                                                                                                </t>
  </si>
  <si>
    <t>Supply and installation expansion vessel with membrane  with characteristics of size:
• capacity of the container: 100 liters
• connection diameter: DN20</t>
  </si>
  <si>
    <t>Furnizimi dhe montimi i enës zgjeruese me membranë  me karakteristikat e madhësisë:                                              
• kapaciteti  vëllimor: 100 litra                                                         
• diametri i kyqjes: DN20</t>
  </si>
  <si>
    <t>Furnizimi dhe montimin i tubacioneve të zi të çelikut sipas DIN 2428</t>
  </si>
  <si>
    <t>DN40 (48,3 x 2.9 mm)</t>
  </si>
  <si>
    <t xml:space="preserve">Supply and installation three way valve for mixing of hot water to the radiator rings with flange connection.  Valve consist of servo - elektromotoric (actuator) part and the set of digital electronic which measures and regulate the water tempererature in main supply line of  heating system, according to outside air temperature.
Characteristic of size:      
• nominal diameter: DN32
• capacity of flow  Kvs = 6 m³/ h
• max preessure drop 6500 Pa                                     </t>
  </si>
  <si>
    <t xml:space="preserve">Furnizimi dhe montimi i valvulës tri kahore  për përzierjen e ujit të ngrohët në qarkun e radiatorëve, me lidhje me fllanxhë. Valvula përbëhet nga pjesa e servo motorit dhe setit digjital elektronik i cili matë dhe rregullon temperaturën e ujit në tubacionin e dërgimit të sistemit të ngrohjes sipas temperaturës së jashtme të ambientit 
Karakteristikat e madhësisë:
• diametri nominal: DN32
• kapaciteti i rrjedhjes  Kvs=6 m³/ h
• rënja maksimale e presionit 6500 Pa    </t>
  </si>
  <si>
    <t>Strainer (Water filter) for connecting pipes with flange. Strainer should have metal filter cleaning and changing part. Characteristics of size: DN40, PN6</t>
  </si>
  <si>
    <t>Ndarës i papastërtisë (filtër i ujit)  me fllanxhë. Filtëri duhet të ketë pjesë metalike për pastrim dhe ndrrim. Karakteristikat e madhësisë: DN40 , PN6</t>
  </si>
  <si>
    <t>Supply and installation straight gate valve with flange and opposite flange, bolts and gasket, DN40 , PN10</t>
  </si>
  <si>
    <t>Furnizimi dhe montimi i valvulave të drejta me fllanxhë dhe kundër fllanxhë, bulona dhe puthitësa DN40 , PN10</t>
  </si>
  <si>
    <t>Supply and installation ball valve DN20, PN6</t>
  </si>
  <si>
    <t>Furnizimi dhe montimi i valvulës sferike DN20, PN6</t>
  </si>
  <si>
    <t>Water temperature senzor and ambient sensor</t>
  </si>
  <si>
    <t>Senzor i temperaturës së ujit dhe senzor ambiental</t>
  </si>
  <si>
    <t>litra</t>
  </si>
  <si>
    <t xml:space="preserve">Furnizimi me lëndë djegëse të ngurtë (Pelet) për testimin e kaldajës </t>
  </si>
  <si>
    <t>Punimi i skemës funksionale në tabelë të plastifikuar  dhe vendosja e saj në kaldatore</t>
  </si>
  <si>
    <t>Demolimi, largimi i dritareve nga PVC, alumini dhe pikoreve të jashtme, i deri ne deponi të  aprovuar. Dritaret e parapara për demolim  janë përshkuar me hollësisht në  pikën 1.2.3</t>
  </si>
  <si>
    <t>Supply and install  roof window, made of aluminium  (Semi-structural façade window). Price for window should include the following characteristics:</t>
  </si>
  <si>
    <t>Furnizimi dhe instalimi i dritares së kulmit nga alumini (dritare nga fasada gjysmë-strukturale). Çmimi për dritare duhet të përfshijë karakteristikat e mëposhtme:</t>
  </si>
  <si>
    <t>•  Double glazing 6+20+(4+0.38+4) mm, argon filling and Low ''E'' to be installed four seasonal, laminated  and temperd glass</t>
  </si>
  <si>
    <t>• Xham I dyfishtë 6+20+(4+0.38+4) mm, i mbushur me argon dhe Low ''E'' katër sezonal, xhami i lameluar dhe I temperuar</t>
  </si>
  <si>
    <t>• Izolim akustik min. 40 dB</t>
  </si>
  <si>
    <t>•  Aluminum profile dimension min. 60x140mm</t>
  </si>
  <si>
    <t>• Dimensioni I profilit të aluminit min. 60x140mm</t>
  </si>
  <si>
    <r>
      <t>• Sigurimi i c</t>
    </r>
    <r>
      <rPr>
        <sz val="10"/>
        <rFont val="Calibri"/>
        <family val="2"/>
      </rPr>
      <t>ertifikatës së konformitetit</t>
    </r>
    <r>
      <rPr>
        <sz val="10"/>
        <rFont val="Calibri"/>
        <family val="2"/>
        <scheme val="minor"/>
      </rPr>
      <t xml:space="preserve">  për çdo produkt</t>
    </r>
  </si>
  <si>
    <t>• Dimensionet e Dritares</t>
  </si>
  <si>
    <t>Pos W-9  dim. 3.125x3.45m</t>
  </si>
  <si>
    <t xml:space="preserve">•  Double glazing 4mm Solar+16+4mm flat, filling with argon </t>
  </si>
  <si>
    <t xml:space="preserve">• Xham I dyfishtë 4mm Solar+16+4mm flat, mbushur me argon. </t>
  </si>
  <si>
    <t>Pos D-1  dim. 3.90X2.90m</t>
  </si>
  <si>
    <t>Pos D-2 dim. 2.90x3.20 m</t>
  </si>
  <si>
    <t>Pos D-3  dim. 2.90x3.20 m</t>
  </si>
  <si>
    <t>Supply and installation of the dropping edge from plasticized sheet metal with t 0.6mm placed around skylight and plinth wall.</t>
  </si>
  <si>
    <t>Furnizimi dhe instalimi I pikores nga llamarina e plastifikuar me t=0.6mm e vendosur rreth ndriçimit zenital dhe murit të cokllës</t>
  </si>
  <si>
    <r>
      <t>Furnizimi dhe vendosja e shtresës termike në kulm me ''Lesh guri'' I kompresuar min. 40kg/m</t>
    </r>
    <r>
      <rPr>
        <sz val="10"/>
        <rFont val="Calibri"/>
        <family val="2"/>
      </rPr>
      <t>³</t>
    </r>
    <r>
      <rPr>
        <sz val="10"/>
        <rFont val="Calibri"/>
        <family val="2"/>
        <scheme val="minor"/>
      </rPr>
      <t xml:space="preserve"> me trashësi t=2x8cm dhe λmax: 0,036 W/mK  në tërë sipërfaqen horizontale të kulmit. Punët duhet referuar detalit projektues.</t>
    </r>
  </si>
  <si>
    <t>Reinforcing roof structure and roof cover as to the supervision engineer instructions. Works include new rafters, battens, planks, water barrier and new connecting elements</t>
  </si>
  <si>
    <t>Përforcimi i strukturës së kulmit dhe mbulesës së kulmit  aty ku identifikohen rrjedhje sipas udhëzimeve të inxhinierit mbikëqyrës. Punimet përfshijnë llamarinë, mahi të rinj, dërrasa, dërrasa, barrierë uji dhe elementë të rinj lidhës</t>
  </si>
  <si>
    <t xml:space="preserve">Demolition and removal of the existing thermal layer and adhesives from the façade walls </t>
  </si>
  <si>
    <t>Demolimi dhe largimi I shtresës termike ekzistuese dhe ngjitësit nga muret e fasadës</t>
  </si>
  <si>
    <r>
      <t>m</t>
    </r>
    <r>
      <rPr>
        <vertAlign val="superscript"/>
        <sz val="10"/>
        <color theme="1"/>
        <rFont val="Calibri"/>
        <family val="2"/>
        <scheme val="minor"/>
      </rPr>
      <t>2</t>
    </r>
  </si>
  <si>
    <t>Supply and installation of relay contactors(2.5-4)A,3p 230V,(according to EN 61095).</t>
  </si>
  <si>
    <t>Supply and installation of LED lighting fixture,  45W, 600x600mm with features:
Lifespan&gt; 5 years
Power  : 45W.
Luminance:5400lm.
Type led : SMD.
CRI: &gt;80.
P.F: &gt;0.9.
Angle of beam:120°                                                                                 Protection: IP20
Dimension: 600x600mm.
Color of light: (Natural White).
Mounted in concrete ceiling and recest ceiling</t>
  </si>
  <si>
    <t xml:space="preserve">Supply and insatallation of hot water boiler, which uses biomasa pellets for heating with nominal selected capacity 180 kW. For more information, refer to specific Technical Specifications. 
Characteristics of size:  
- capacity of boiler: 180 kW
- incorpurated burner with minimum capacity 180 kW
- minimum capacity of bunker (bin) for pellets is 0.8 m³             
- Efficiency of boiler ≥ 90 %
- nominal diameter of the water boiler flange: DN65                         </t>
  </si>
  <si>
    <t xml:space="preserve">Furnizimi dhe montimi i kaldajës së ujit të ngrohët me biomasë - pelet për ngrohje me kapacitet nominal termik  180 kW. Për më shumë informacione referohu në specifikimin teknik.   
Karakteristikat e madhësisë:        
- kapaciteti i kaldajës: 180 kW                                                           
- flakëdhënësi i inkorpuruar me kapacitet minimal 180 kW 
- kapaciteti minimal  i rezervarit për pelet është 0.8 m³
- Efiçienca e kaldajës ≥ 90 %                 
- diametri nominal i fllanxhës së kaldajë për ujë të ngrohtë: DN65  </t>
  </si>
  <si>
    <t xml:space="preserve">• water volume: Qmax= 50.2 m³/h    </t>
  </si>
  <si>
    <t>• prurja vëllimore: Qmax= 50.2 m³/h</t>
  </si>
  <si>
    <t xml:space="preserve">• power input: Pmax=810 W   </t>
  </si>
  <si>
    <t xml:space="preserve">• fuqia: Pmax=810 W    </t>
  </si>
  <si>
    <t>• nominal diameter of the flange: DN65</t>
  </si>
  <si>
    <t>• diametri nominal i fllanxhës: DN65</t>
  </si>
  <si>
    <t>Supply and installation expansion vessel with membrane  with characteristics of size:
- capacity of the container: 200 liters
- connection diameter: DN25</t>
  </si>
  <si>
    <t>Furnizimi dhe montimi i enës zgjeruese me membranë  me karakteristikat e madhësisë:
- kapaciteti  vëllimor: 200 litra
- diametri i kyqjes: DN25</t>
  </si>
  <si>
    <t xml:space="preserve">Supply and installation three way valve for mixing of hot water to the radiator rings with flange connection.  Valve consist of servo - elektromotoric (actuator) part and the set of digital electronic which measures and regulate the water tempererature in main supply line of  heating system, according to outside air temperature.                                       
Characteristic of size:      
- nominal diameter: DN50      
- capacity of flow  Kvs = 40 m³/ h                                                          
- max preessure drop 7000 Pa                                     </t>
  </si>
  <si>
    <t xml:space="preserve">Furnizimi dhe montimi i valvulës tri kahore  për përzierjen e ujit të ngrohët në qarkun e radiatorëve, me lidhje me fllanxhë. Valvula përbëhet nga pjesa e servo motorit dhe setit digjital elektronik i cili matë dhe rregullon temperaturën e ujit në tubacionin e dërgimit të sistemit të ngrohjes sipas temperaturës së jashtme të ambientit 
Karakteristikat e madhësisë:                                                                      
- diametri nominal: DN50   
- kapaciteti i rrjedhjes  Kvs=40 m³/ h                                                     
- rënja maksimale e presionit 7000 Pa    </t>
  </si>
  <si>
    <t>DN25 (60.3 x 3.65  mm)</t>
  </si>
  <si>
    <t>DN65 (60.3 x 3.65  mm)</t>
  </si>
  <si>
    <t>DN65, PN6</t>
  </si>
  <si>
    <t>Strainer (Water filter) for connecting pipes with flange. Strainer should have metal filter cleaning and changing part. Characteristics of size: DN65, PN6</t>
  </si>
  <si>
    <t>Ndarës i papastërtisë (filtër i ujit)  me fllanxhë. Filtëri duhet të ketë pjesë metalike për pastrim dhe ndrrim. Karakteristikat e madhësisë: DN65, PN6</t>
  </si>
  <si>
    <t>Supply and installation of spherical valve with Dutchman DN25</t>
  </si>
  <si>
    <t>Furnizimi dhe montimi i valvulës sferike me holander DN25</t>
  </si>
  <si>
    <t>Cold and warm heating system test</t>
  </si>
  <si>
    <t>Pos W-1 dim. 2.40x1.60 m</t>
  </si>
  <si>
    <t>Pos W-2 dim. 1.20x1.40 m</t>
  </si>
  <si>
    <t>Pos W-3 dim. 1.40x2.00 m</t>
  </si>
  <si>
    <t>Pos W-4 dim. 2.00x1.60 m</t>
  </si>
  <si>
    <t>Pos W-5 dim. 1.50x1.40 m</t>
  </si>
  <si>
    <t>Pos W-6 dim. 1.20x1.20 m</t>
  </si>
  <si>
    <t>Pos W-7 dim. 0.60x0.60 m</t>
  </si>
  <si>
    <t>Pos D-1  dim. 3.00x3.35 m</t>
  </si>
  <si>
    <t>Pos D-2  dim. 1,90x2,00 m</t>
  </si>
  <si>
    <t>1.3.5</t>
  </si>
  <si>
    <t xml:space="preserve">Supply, manufacture and install entrance door made PVC  according to heavy duty doors including hardware: levers escutcheons, knobs, mortice locks, striking plates, hinges , door stoppers, threshold profiles etc. Handles shall be made from high quality stainless steel, processed with nickel chromium. Rust resistant, acid resisting (hand sweat) and scratch resistant.
Tested to the requirements of EN1906:2002 and manufactured by an ISO 9000 Registered Company.
Hinges shall be  to BS 7479:1990 or other European equivalent   and in accordance with detail design and schematics. Price to include the below described positions and specifics:
•  Door to be produced as to DIN, ISO, EN  standards
</t>
  </si>
  <si>
    <t>Furnizimi, prodhimi dhe instalimi i dyerve të hyrjes nga PVC sipas teknologjisë së prodhimit të dyerve të rënda ku përfshihen: dorezat, manshetat, mekanizmi mbyllës komplet (cilindri, pllakat, çelësat), bravat, kufizuesi i hapjes me gomë, profili i pragut etj. Dorezat duhet të bëhen nga kualiteti i lartë rostfraj të përpunuara me nikel-krom. Rezistent ndaj ndryshkut, acidit (djersitjes së duarve) dhe rezistent ndaj gërvishtjes. Testuar sipas kërkesave të EN1906:2002 dhe të prodhuara nga një kompani e regjistruar sipas ISO 90001. Bagllamat duhet të jenë sipas BS 7479:1990 ose standard tjetër i barazvlefshëm Evropian dhe në përputhje me detalet projektuese dhe skemat. Çmimi të përfshijë pozicionet dhe specifikat e përshkruara më poshtë
•  Dera të prodhohet me standarde DIN, ISO, EN</t>
  </si>
  <si>
    <t>Pos D-3  dim. 0.80x2,00 m</t>
  </si>
  <si>
    <t>Opening channels in the walls for the penetration of electrical installations for reflectors and cables. The price must include all related work</t>
  </si>
  <si>
    <t>Hapja e kanalave në mure për depërtimin te instalimeve elektrike për reflektorë dhe kablla.  Në çmim duhet të përfshihen të gjitha punë përcjellëse</t>
  </si>
  <si>
    <t>Supply and installation of composite thermal facade in  entrance conopy, pilaster, boiler room. All other characteristics and layers are same as in item 1.4.2</t>
  </si>
  <si>
    <t>Furnizimi dhe instalimi I fasadës termike kompozite në plafonin e kaldatore. Të gjitha karakteristikat tjera dhe shtresat janë të njejta si në pikën 1.4.2</t>
  </si>
  <si>
    <t>Supply and install  composite façade in roof fascia and soffit with XPS 5cm,  The layers to be applied are same to item 1.4.2 excluding  EPS</t>
  </si>
  <si>
    <t>Furnizimi dhe instalimi I fasadës termike kompozite në strehën kulmit me XPS 5cm. Të gjitha karakteristikat tjera dhe shtresat janë të njejta si në pikën 1.4.2</t>
  </si>
  <si>
    <t xml:space="preserve">Supply and installation dripping edge made of plasticized tin t=0.6mm placed in roof rake and other dripp. Unfolded width is   ̴70 cm. Shapes and colored should be determined from supervising engineer. </t>
  </si>
  <si>
    <t>Furnizimi dhe instalimi I pikores nga llamarina e plastifikuar me t=0.6mm e vendosur anash murit të kallkanit dhe pikore tjera. Gjerësia e zhvillimit  të llamarinës është   ̴60 cm. Forma dhe ngjyra caktohen nga inxhinieri mbikëqyrës</t>
  </si>
  <si>
    <r>
      <t xml:space="preserve">Supply and installation thermal insulation on the roof, type compressed rock wool 40kg/m³ with thickness of  t=2x8cm and  λmax: 0,036 W/mK </t>
    </r>
    <r>
      <rPr>
        <sz val="10"/>
        <rFont val="Calibri"/>
        <family val="2"/>
      </rPr>
      <t xml:space="preserve"> throughout roof surface</t>
    </r>
    <r>
      <rPr>
        <sz val="10"/>
        <rFont val="Calibri"/>
        <family val="2"/>
        <scheme val="minor"/>
      </rPr>
      <t>. Works to be done as to the detail design.</t>
    </r>
  </si>
  <si>
    <r>
      <t>Furnizimi dhe vendosja e shtresës termike në kulm me ''Lesh guri'' I kompresuar 40kg/m</t>
    </r>
    <r>
      <rPr>
        <sz val="10"/>
        <rFont val="Calibri"/>
        <family val="2"/>
      </rPr>
      <t>³</t>
    </r>
    <r>
      <rPr>
        <sz val="10"/>
        <rFont val="Calibri"/>
        <family val="2"/>
        <scheme val="minor"/>
      </rPr>
      <t xml:space="preserve"> me trashësi t=2x8cm dhe 
λmax: 0,036 W/mK  në tërë sipërfaqen horizontale të kulmit. Punët duhet referuar detalit projektues.</t>
    </r>
  </si>
  <si>
    <t>Supply and install  ceiling boarding with t=2.5cm. Price to include planks, wooden beams 8x16cm in every 1m for supporting boarding planks into on half of the roof surface. Works to be done as to the detail design.</t>
  </si>
  <si>
    <r>
      <t xml:space="preserve">Furnizim dhe vendosja e dyshemesë prej dërrasave në tavan me t=2.5 cm. Çmimi  përfshijnë: dërrasat, trajet prej druri 8x16 cm në </t>
    </r>
    <r>
      <rPr>
        <sz val="10"/>
        <rFont val="Calibri"/>
        <family val="2"/>
      </rPr>
      <t>çdo 1m</t>
    </r>
    <r>
      <rPr>
        <sz val="10"/>
        <rFont val="Calibri"/>
        <family val="2"/>
        <scheme val="minor"/>
      </rPr>
      <t xml:space="preserve"> për mbështetjen e dërrasave në gjysmën e sipërfaqes së kulmit. Punët të bëhen sipas detalit projektues.</t>
    </r>
  </si>
  <si>
    <t>Renovation roof according to the project including layers as follows</t>
  </si>
  <si>
    <t>Renovimi i kulmit  sipas projektit duke përfshirë shtresat si më poshtë</t>
  </si>
  <si>
    <t>• Demolation of existing layer</t>
  </si>
  <si>
    <t xml:space="preserve">•  Demolimi I shtreave ekzistuese dhe kthimi I tjegullave </t>
  </si>
  <si>
    <t xml:space="preserve">• Battens 3/5 cm </t>
  </si>
  <si>
    <t xml:space="preserve">•  Listella 3/5 cm </t>
  </si>
  <si>
    <t xml:space="preserve">• Counter battens 1/5 cm </t>
  </si>
  <si>
    <r>
      <rPr>
        <sz val="9.3000000000000007"/>
        <rFont val="Calibri"/>
        <family val="2"/>
      </rPr>
      <t>•</t>
    </r>
    <r>
      <rPr>
        <sz val="10"/>
        <rFont val="Calibri"/>
        <family val="2"/>
        <scheme val="minor"/>
      </rPr>
      <t xml:space="preserve">  Kontralistella 1/5 cm </t>
    </r>
  </si>
  <si>
    <t>Furnizim dhe instalim i mbulesës me tjegulla të argjilës të ngjashme me ato ekzistuese . Në çmim të përfshihen të gjitha pajisje për instalim, tjegullat e reja, kapuqat në të gjitha simetralet e kulmit, elementet e ventilimit si dhe elementet e nevojshme për montim , lidhje dhe fiksim etj.</t>
  </si>
  <si>
    <t>Reinforcing roof structure and roof cover as to the supervision engineer instructions. Works include new clay tiles rafters, battens, planks, water barrier and new connecting elements</t>
  </si>
  <si>
    <t>Përforcimi i strukturës së kulmit dhe mbulesës së kulmit  aty ku identifikohen rrjedhje sipas udhëzimeve të inxhinierit mbikëqyrës. Punimet përfshijnë tjegulla, mahi të rinj, dërrasa, dërrasa, barrierë uji dhe elementë të rinj lidhës</t>
  </si>
  <si>
    <t>Demolimi I oxhaqeve ekzistuese në kulm (pervec të kaldas) dhe transporti I tyre në deponi të aprovuar</t>
  </si>
  <si>
    <t>1.6.10</t>
  </si>
  <si>
    <t>Renovation of the entrance stairs in the building, including: demolation of the existing layers, concrete tiles, adhesive, leveling layer etc.</t>
  </si>
  <si>
    <t>Renovimi  i shkalleve hyrese dhe mbyllja e pjeses afer murit e parapare per gjelberim në objekt duke përfshirë: demolimin e shtresave ekzistuese, pllaka betoni, ngjitësin, shtresën rrafshuese etj..</t>
  </si>
  <si>
    <t>Supply  and install water pipes PE in boiler room to supply with water, dim Ø1/2''. Price to include also valves and connection elements</t>
  </si>
  <si>
    <t>Furnizimi dhe instalimi I gypit  të ujit PE në kaldatore për furnizimin me ujë të, dim. Ø1/2''. Në çmim të përfshihn valvulat, rubineta si dhe elementet lidhëse.</t>
  </si>
  <si>
    <t>Plastering walls and ceiling in the boiler room with cement mortar in two layers</t>
  </si>
  <si>
    <t>Suvatimi I mureve dhe plafonit të kaldatores me llaç çimentos në dy shtresa dhe fasadim si shtrese finale</t>
  </si>
  <si>
    <t>Renovation of the floor in the boiler including the following layers.
• Removal of soil and other layers
• Gravel with t=15cm including compaction
• Reinforced concrete layer t=12cm and mesh reinforcement Q188
• Leveling the concrete with the screed machine "</t>
  </si>
  <si>
    <t>Renovomi I dyshemsë në kaldatore duke përfshirë shtresat si më poshtë.
•  Largimi I dheut  dhe shtresave tjera
•  Zhavorri me t=15cm duke përfshirë ngjeshjen
•  Shtresa beton arme t=12cm dhe armaturë rrjetë Q188
•  Rrafshimi I betonit me makin të estrihut</t>
  </si>
  <si>
    <t>Pastrimi sistemit të ngrohjes, duke u referuar në specifikimin teknik duke përdorur pastrues për trajtimin e ujit për sistemin ekzistues</t>
  </si>
  <si>
    <t>Cleaning heating system, as it is referred on technical specifications by using water treatment cleaner for existing heating system</t>
  </si>
  <si>
    <t>22 - 600/600</t>
  </si>
  <si>
    <t>22 - 600/1800</t>
  </si>
  <si>
    <t>22 - 600/2000</t>
  </si>
  <si>
    <t>Kontrollimi i rrjetit për rrjedhje dhe rregullimi i tij</t>
  </si>
  <si>
    <t>Checking the network for leakages and remedy the same</t>
  </si>
  <si>
    <t xml:space="preserve">SUBTOTAL / NËNTOTALI: </t>
  </si>
  <si>
    <t>Pastrimi i tubacioneve në kaldatore nga korrozioni dhe të tjera papastërti dhe lyerja minimum dy herë për mbrojtje nga korrozioni</t>
  </si>
  <si>
    <t>Cleaning of pipes in boiler room from corrosion and other impurities, as well as dyeing (minium) 2 times for corrosion protection</t>
  </si>
  <si>
    <t xml:space="preserve">Supply and installation variable speed heating re-circulating pump with following  characteristics of size: 
•  nominal diamter: DN32
•  Qmax= 10.77 m3/h
•  Hmax=12 m        
•  Pmax= 180 W                                                                                                                                                                                      </t>
  </si>
  <si>
    <t xml:space="preserve">Furnizimi dhe montimi i pompës qarkulluese me shpejtësi variabile me karakteristikat e madhësisë si në vijim: 
•  diametri nominal: DN32
•  Qmax= 10.77 m3/h 
•  Hmax=12 m 
•  Pmax= 120 W                                                                                                                                                                                                                                                                                                                                                                                                                                                                                                                                </t>
  </si>
  <si>
    <t>Supply and installation ball valve DN32, PN6</t>
  </si>
  <si>
    <t>Furnizimi dhe montimi i valvulës sferike DN32, PN6</t>
  </si>
  <si>
    <t>Strainer (Water filter) for connecting pipes. Strainer should have metal filter cleaning and changing part. Characteristics of size: DN32, PN6</t>
  </si>
  <si>
    <t>Ndarës i papastërtisë (filtër i ujit). Filtëri duhet të ketë pjesë metalike për pastrim dhe ndrrim. Karakteristikat e madhësisë: DN32 , PN6</t>
  </si>
  <si>
    <t>Staff training to operate with wood boiler</t>
  </si>
  <si>
    <t>Trajnimi i stafit për operim me kaldajë me dru</t>
  </si>
  <si>
    <t xml:space="preserve">Contract No / Nr. i kontratës: </t>
  </si>
  <si>
    <t>Pos W-1 dim. 1.80x1.80 m</t>
  </si>
  <si>
    <t>Pos W-2 dim. 0.90x1.80 m</t>
  </si>
  <si>
    <t>Pos W-3 dim. 0.80x0.80 m</t>
  </si>
  <si>
    <t>Pos W-4 dim. 3.80x1.80 m</t>
  </si>
  <si>
    <t>Pos W-5 dim. 0.80x1.20 m</t>
  </si>
  <si>
    <t>Pos W-8 dim. 1.60x1.80 m</t>
  </si>
  <si>
    <t>Pos W-9 dim. 1.95x0.80 m</t>
  </si>
  <si>
    <t>Pos W-10 dim. 4.00x1.80 m</t>
  </si>
  <si>
    <t>Pos W-11 dim. 3.20x1.80 m</t>
  </si>
  <si>
    <t>Pos W-12 dim. 1.40x1.80 m</t>
  </si>
  <si>
    <t>Pos W-13 dim. 1.00x1.80 m</t>
  </si>
  <si>
    <t>Pos W-14 dim. 3.00x1.80 m</t>
  </si>
  <si>
    <t>Pos W-15 dim. 1.80x2.80 m</t>
  </si>
  <si>
    <t>Supply and install metal windows in boilr room according scheme. Frame with steel profile 50x50x2mm, wrapped with double metal tin and   rock wool 5cm in the middle</t>
  </si>
  <si>
    <t>Furnizimi dhe instalimi I dritares metalike në kaldatore me dim sipas skemes. Korniza nga profilet çelikut  50x50x2mm e mbështjellur me llamarinë të dyfishtë 2mm dhe lesh guri t=5cm në mes</t>
  </si>
  <si>
    <t>Pos W-6 dim. 4.10x0.50 m</t>
  </si>
  <si>
    <t>Pos W-7 dim. 1.60x1.20 m</t>
  </si>
  <si>
    <t>Pos D-1  dim. 1.85x2.80 m</t>
  </si>
  <si>
    <t>Pos D-2  dim. 0.90x2.80 m</t>
  </si>
  <si>
    <t>Pos D-3  dim. 0.90x2.30 m</t>
  </si>
  <si>
    <t>Supply, manufacture and install entrance door made Aluminium. All other characteristics and layers are same as in item 1.3.3 with push-bar from inside</t>
  </si>
  <si>
    <t>Furnizimi, prodhimi dhe instalimi i dyerve të hyrjes nga Alumini. Të gjitha karakteristikat tjera dhe shtresat janë të njejta si në pikën 1.3.3 pervec hapjeve me push-bar nga ana e brendshme</t>
  </si>
  <si>
    <t>Pos D-5  dim. 0.90x2.30 m</t>
  </si>
  <si>
    <t>Pos D-4  dim. 1,60x2,10 m</t>
  </si>
  <si>
    <t xml:space="preserve">Supply and install  composite façade in roof fascia and soffit with XPS 5cm,  The layers to be applied are same to item 1.4.2 </t>
  </si>
  <si>
    <t>Furnizimi dhe instalimi I pikores nga llamarina e plastifikuar me t=0.6mm e vendosur ne murin e atikes dhe pikore tjera. Gjerësia e zhvillimit  të llamarinës është   ̴60 cm. Forma dhe ngjyra caktohen nga inxhinieri mbikëqyrës</t>
  </si>
  <si>
    <t>Check the roof surface to identify and close all leaks caused. The price includes new sheets from sheet metal and other elements from sheet metal.</t>
  </si>
  <si>
    <t>Kontrollimi i sipërfaqes së kulmit për t'i identifikuar dhe mbyllur të gjitha rrjedhjet e shkaktuara. Cmimi te perfshije lugjet e reja nga llamarina dhe elemente tjera nga llamarina.</t>
  </si>
  <si>
    <r>
      <t>m</t>
    </r>
    <r>
      <rPr>
        <vertAlign val="superscript"/>
        <sz val="10"/>
        <rFont val="Calibri"/>
        <family val="2"/>
        <scheme val="minor"/>
      </rPr>
      <t>3</t>
    </r>
    <r>
      <rPr>
        <sz val="11"/>
        <color theme="1"/>
        <rFont val="Calibri"/>
        <family val="2"/>
        <scheme val="minor"/>
      </rPr>
      <t/>
    </r>
  </si>
  <si>
    <t>The sidewalks should be cleaned and the cubes should be removed around the school in the width of the sidewalk</t>
  </si>
  <si>
    <t xml:space="preserve">Trotuaret te pastrohet dhe te largohen kubezat rreth e rreth shkolles ne gjeresi te trotuarit </t>
  </si>
  <si>
    <t>Thermal insulation of the chimney with rock wool t=5cm compressed with density of 80 kg/m3. Other layers same as POS 1.4.2</t>
  </si>
  <si>
    <t xml:space="preserve">Izolimi termik I oxhakut të nxemjes me lesh guri t=5cm I presuar me dendesi 80 kg/m3. Shtresat tjera jane si te POS 1.4.2. </t>
  </si>
  <si>
    <t>Demolition of the existing chimney cap and installing new one, prefabricated with dimensions 5cm wider then the exsiting chimney. Price also includes flashings around the chimney</t>
  </si>
  <si>
    <t>Demolimi i kapuqit ekzistues dhe montimi I kapuqit te ri te oxhakut me dimensione me te gjera se muret e oxhaukt per 5cm, I parafabrikuar.Cmimi perfshine edhe mveshjen  perreth me llamarine</t>
  </si>
  <si>
    <t>Renovation of the walls and celling in the boiler room, including cleaning, plastering and painting, as well as cleaning the floor before the installation of the new boiler</t>
  </si>
  <si>
    <t>Renovimi I mureve në kaldatore duke përfshirë pastrimin, suvatimin dhe ngjyrosjen e mureve dhe plafonit, si dhe pastrimin e dyshemes para instalimit te kaldatores se re</t>
  </si>
  <si>
    <t>Supply and installation of LED ASYMMETRIC REFLECTOR 
Power: 26W.
Luminance: 2150lm.
Colour of light: (4000).
Dimension:1200x30mm.
Protection: IP20
Mounted in concrete ceiling</t>
  </si>
  <si>
    <t>Furnizimi dhe montimi i ndriçuesit LED 26W me reflektor asymetrik 
Fuqia: 26W
Fluksi i ndriçuesit: 2150lm.
Temperatura e ngjyrës: 4000K
Dimensionet: 1200x30mm.
Shkalla e mbrojtjes:IP20
Për montim në plafon prej betoni</t>
  </si>
  <si>
    <t>Supply and installation of LED lighting fixture,  29W, 300x1200mm with features:
Lifespan&gt; 5 years
Power  : 29W.
Luminance: 3400lm.
Type led : SMD.
CRI: &gt;80.
P.F: &gt;0.9.
Angle of beam:120°                                                                                 Protection: IP20
Dimension: 300x1200mm.
Color of light: (Natural White).
Mounted in concrete ceiling</t>
  </si>
  <si>
    <t>Largimi i kujdesshëm i ndriçuesve ekzistues dhe transportimin e tyre në deponinë e caktuar dhe të licencuar për materialet e rrezikshme. Demolition, paketim dhe transport të bëhet në përputhje me Udhëzimin Administrativ 15/2015. Referoheni për kapitullin përshkrim teknik 5.</t>
  </si>
  <si>
    <t>2.3.8</t>
  </si>
  <si>
    <t>Cleaning heating system,  by using water treatment cleaner for existing heating system</t>
  </si>
  <si>
    <t xml:space="preserve">Pastrimi i sistemit të ngrohjes qendrore, duke përdorur pastrues tretësi në ujë për sistemin ekzistuese të ngrohjes </t>
  </si>
  <si>
    <t>Dismantling and removing existing return radiator valve R-15 and installing the new one. In this point should be included pipe material, fitting, elbows,  all with dimension  Ø15 (1/2") and connections with radiator</t>
  </si>
  <si>
    <t>Demontimi dhe largimi i valvulës ekzistuese dhe montimi I valvulës në kthim të radiatorit R-15. Në këtë pozicion duhet përfshirë shtesat e gypit dhe fitingun me dimenzione  Ø15 (1/2") dhe lidhja me radiatorin.</t>
  </si>
  <si>
    <t>Cleaning of steel pipes from corrosion and other impurities, as well as dyeing (minium) 2 times for corrosion protection</t>
  </si>
  <si>
    <t xml:space="preserve">Pastrimi I gypave të çelikut nga korozioni dhe papastërtitë tjera, si dhe lyerja me ngjyrë bazë (minium) 2 herë për mbrojtje nga korozioni </t>
  </si>
  <si>
    <t>Painting steel pipeline network with white paint, grasy and resistant to the temperature</t>
  </si>
  <si>
    <t>Ngjyrosja e rrjetit të tubacioneve të çelikut me ngjyrë të bardhë të yndyrshme dhe të qëndrueshme ndaj temperaturës</t>
  </si>
  <si>
    <t>Kontrollimi i rrjetit për rrjedhje dhe rregullimi tij</t>
  </si>
  <si>
    <t xml:space="preserve">Supply and insatallation of hot water boiler, which uses biomasa pellets for heating with nominal selected capacity 150 kW. For more information, refer to specific Technical Specifications. 
Characteristics of size:  
- capacity of boiler: 150 kW
- incorpurated burner with minimum capacity 150 kW
- minimum capacity of bunker (bin) for pellets is 0.8 m³             
- Efficiency of boiler ≥ 90 %
- nominal diameter of the water boiler flange: DN65                         </t>
  </si>
  <si>
    <t xml:space="preserve">Furnizimi dhe montimi i kaldajës së ujit të ngrohët me biomasë - pelet për ngrohje me kapacitet nominal termik  150 kW. Për më shumë informacione referohu në specifikimin teknik.   
Karakteristikat e madhësisë:        
- kapaciteti i kaldajës: 150 kW                                                           
- flakëdhënësi i inkorpuruar me kapacitet minimal 150 kW 
- kapaciteti minimal  i rezervarit për pelet është 0.8 m³
- Efiçienca e kaldajës ≥ 90 %                 
- diametri nominal i fllanxhës së kaldajë për ujë të ngrohtë: DN65  </t>
  </si>
  <si>
    <t xml:space="preserve">Supply and installation three way valve for mixing of hot water to the radiator rings with flange connection.  Valve consist of servo - elektromotoric (actuator) part and the set of digital electronic which measures and regulate the water tempererature in main supply line of  heating system, according to outside air temperature.
Characteristic of size:      
- nominal diameter: DN50
- capacity of flow  Kvs = 40 m³/ h
- max preessure drop 7000 Pa                                     </t>
  </si>
  <si>
    <t>Furnizimi dhe montimi i valvulës tri kahore  për përzierjen e ujit të ngrohët në qarkun e radiatorëve, me lidhje me fllanxhë. Valvula përbëhet nga pjesa e servo motorit dhe setit digjital elektronik i cili matë dhe rregullon temperaturën e ujit në tubacionin e dërgimit të sistemit të ngrohjes sipas temperaturës së jashtme të ambientit 
Karakteristikat e madhësisë:
- diametri nominal: DN50
- kapaciteti i rrjedhjes  Kvs=40 m³/h
- rënja maksimale e presionit 7000 Pa</t>
  </si>
  <si>
    <t>DN25 (33.7 x2.6 mm)</t>
  </si>
  <si>
    <t>DN50 (60.3 x 2.9  mm)</t>
  </si>
  <si>
    <t>DN65 (76.1 x 2.9 mm)</t>
  </si>
  <si>
    <t>Nr.</t>
  </si>
  <si>
    <t>Përshkrimi</t>
  </si>
  <si>
    <t xml:space="preserve">  Shuma</t>
  </si>
  <si>
    <t>Qendra për Punë Sociale - Viti</t>
  </si>
  <si>
    <t>SHFMU ''28 Nëntori'' - Sadovinë e Jerlive</t>
  </si>
  <si>
    <t>SHFMU "Njazi Rexhepi"  Sllatinë e Epërme, Viti</t>
  </si>
  <si>
    <t>SHFMU ''Dëshmorët e Lubishtës'' - Buzovik</t>
  </si>
  <si>
    <t>SHFMU ''Mirali Sejdiu'' - Germove</t>
  </si>
  <si>
    <t>Totali Lot 4</t>
  </si>
  <si>
    <t>*SHËNIM: Çmimi për njësi dhe çmimi total për lotin duhet të jenë me TVSH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</si>
</sst>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0_);_(* \(#,##0\);_(* &quot;-&quot;_);_(@_)"/>
    <numFmt numFmtId="44" formatCode="_(&quot;$&quot;* #,##0.00_);_(&quot;$&quot;* \(#,##0.00\);_(&quot;$&quot;* &quot;-&quot;??_);_(@_)"/>
    <numFmt numFmtId="43" formatCode="_(* #,##0.00_);_(* \(#,##0.00\);_(* &quot;-&quot;??_);_(@_)"/>
    <numFmt numFmtId="164" formatCode="_-* #,##0.00_-;\-* #,##0.00_-;_-* &quot;-&quot;??_-;_-@_-"/>
    <numFmt numFmtId="165" formatCode="#,##0.00\ [$€-1]"/>
    <numFmt numFmtId="166" formatCode="#,##0.0"/>
    <numFmt numFmtId="167" formatCode="#,##0.00;[Red]#,##0.00"/>
    <numFmt numFmtId="168" formatCode="_-* #,##0.00_-;\-* #,##0.00_-;_-* &quot;-&quot;_-;_-@_-"/>
    <numFmt numFmtId="169" formatCode="_ * #,##0.00_)\ [$€-1]_ ;_ * \(#,##0.00\)\ [$€-1]_ ;_ * &quot;-&quot;??_)\ [$€-1]_ ;_ @_ "/>
  </numFmts>
  <fonts count="5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2"/>
      <name val="Arial"/>
      <family val="2"/>
    </font>
    <font>
      <sz val="10"/>
      <name val="Arial"/>
      <family val="2"/>
    </font>
    <font>
      <sz val="12"/>
      <name val="Arial"/>
      <family val="2"/>
    </font>
    <font>
      <b/>
      <sz val="12"/>
      <name val="Calibri"/>
      <family val="2"/>
      <scheme val="minor"/>
    </font>
    <font>
      <b/>
      <sz val="10"/>
      <name val="Calibri"/>
      <family val="2"/>
      <scheme val="minor"/>
    </font>
    <font>
      <sz val="10"/>
      <name val="Calibri"/>
      <family val="2"/>
      <scheme val="minor"/>
    </font>
    <font>
      <b/>
      <sz val="11"/>
      <name val="Calibri"/>
      <family val="2"/>
      <scheme val="minor"/>
    </font>
    <font>
      <sz val="11"/>
      <color theme="0"/>
      <name val="Calibri"/>
      <family val="2"/>
      <scheme val="minor"/>
    </font>
    <font>
      <b/>
      <sz val="12"/>
      <color theme="0"/>
      <name val="Calibri"/>
      <family val="2"/>
      <scheme val="minor"/>
    </font>
    <font>
      <b/>
      <sz val="11"/>
      <name val="Calibri"/>
      <family val="2"/>
    </font>
    <font>
      <b/>
      <sz val="10.5"/>
      <name val="Calibri"/>
      <family val="2"/>
      <scheme val="minor"/>
    </font>
    <font>
      <sz val="10"/>
      <name val="Arial"/>
      <family val="2"/>
    </font>
    <font>
      <u/>
      <sz val="10"/>
      <name val="Calibri"/>
      <family val="2"/>
      <scheme val="minor"/>
    </font>
    <font>
      <sz val="10"/>
      <name val="Arial"/>
      <family val="2"/>
      <charset val="204"/>
    </font>
    <font>
      <b/>
      <sz val="10"/>
      <name val="Arial"/>
      <family val="2"/>
    </font>
    <font>
      <sz val="8"/>
      <name val="Arial"/>
      <family val="2"/>
    </font>
    <font>
      <sz val="12"/>
      <color theme="1"/>
      <name val="Arial"/>
      <family val="2"/>
    </font>
    <font>
      <b/>
      <sz val="10"/>
      <color theme="1"/>
      <name val="Calibri"/>
      <family val="2"/>
      <scheme val="minor"/>
    </font>
    <font>
      <b/>
      <u/>
      <sz val="12"/>
      <name val="Calibri"/>
      <family val="2"/>
      <scheme val="minor"/>
    </font>
    <font>
      <sz val="10"/>
      <color rgb="FFFF0000"/>
      <name val="Calibri"/>
      <family val="2"/>
      <scheme val="minor"/>
    </font>
    <font>
      <b/>
      <sz val="10"/>
      <color rgb="FFFF0000"/>
      <name val="Calibri"/>
      <family val="2"/>
      <scheme val="minor"/>
    </font>
    <font>
      <b/>
      <sz val="11"/>
      <color theme="0"/>
      <name val="Calibri"/>
      <family val="2"/>
      <scheme val="minor"/>
    </font>
    <font>
      <b/>
      <sz val="11"/>
      <color theme="1"/>
      <name val="Calibri"/>
      <family val="2"/>
      <scheme val="minor"/>
    </font>
    <font>
      <b/>
      <sz val="11"/>
      <name val="Verdana"/>
      <family val="2"/>
    </font>
    <font>
      <sz val="11"/>
      <name val="Verdana"/>
      <family val="2"/>
    </font>
    <font>
      <sz val="12"/>
      <color rgb="FF00B0F0"/>
      <name val="Arial"/>
      <family val="2"/>
    </font>
    <font>
      <sz val="10.5"/>
      <name val="Calibri"/>
      <family val="2"/>
      <scheme val="minor"/>
    </font>
    <font>
      <sz val="10"/>
      <name val="Calibri"/>
      <family val="2"/>
    </font>
    <font>
      <sz val="11"/>
      <name val="Calibri"/>
      <family val="2"/>
    </font>
    <font>
      <sz val="9.3000000000000007"/>
      <name val="Calibri"/>
      <family val="2"/>
    </font>
    <font>
      <sz val="10"/>
      <color theme="1"/>
      <name val="Calibri"/>
      <family val="2"/>
      <scheme val="minor"/>
    </font>
    <font>
      <sz val="9.3000000000000007"/>
      <color theme="1"/>
      <name val="Calibri"/>
      <family val="2"/>
    </font>
    <font>
      <sz val="10"/>
      <color theme="1"/>
      <name val="Calibri"/>
      <family val="2"/>
    </font>
    <font>
      <vertAlign val="superscript"/>
      <sz val="10"/>
      <name val="Calibri"/>
      <family val="2"/>
      <scheme val="minor"/>
    </font>
    <font>
      <sz val="10"/>
      <name val="Arial"/>
      <family val="2"/>
    </font>
    <font>
      <sz val="12"/>
      <color rgb="FF0070C0"/>
      <name val="Arial"/>
      <family val="2"/>
    </font>
    <font>
      <sz val="10"/>
      <color rgb="FFFF0000"/>
      <name val="Arial"/>
      <family val="2"/>
    </font>
    <font>
      <sz val="11"/>
      <color rgb="FFFF0000"/>
      <name val="Arial Narrow"/>
      <family val="2"/>
    </font>
    <font>
      <sz val="12"/>
      <name val="Calibri"/>
      <family val="2"/>
      <scheme val="minor"/>
    </font>
    <font>
      <sz val="12"/>
      <color rgb="FFFF0000"/>
      <name val="Arial"/>
      <family val="2"/>
    </font>
    <font>
      <b/>
      <sz val="10"/>
      <name val="Calibri"/>
      <family val="2"/>
    </font>
    <font>
      <b/>
      <sz val="12"/>
      <color theme="2"/>
      <name val="Calibri"/>
      <family val="2"/>
      <scheme val="minor"/>
    </font>
    <font>
      <u/>
      <sz val="11"/>
      <name val="Calibri"/>
      <family val="2"/>
      <scheme val="minor"/>
    </font>
    <font>
      <sz val="11"/>
      <name val="Calibri"/>
      <family val="2"/>
      <scheme val="minor"/>
    </font>
    <font>
      <vertAlign val="superscript"/>
      <sz val="10"/>
      <color theme="1"/>
      <name val="Calibri"/>
      <family val="2"/>
      <scheme val="minor"/>
    </font>
    <font>
      <sz val="10"/>
      <color rgb="FF000000"/>
      <name val="Arial"/>
      <family val="2"/>
    </font>
    <font>
      <sz val="12"/>
      <color rgb="FFFF0000"/>
      <name val="Arial Narrow"/>
      <family val="2"/>
    </font>
  </fonts>
  <fills count="18">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5"/>
      </patternFill>
    </fill>
    <fill>
      <patternFill patternType="solid">
        <fgColor rgb="FFFFC000"/>
        <bgColor indexed="64"/>
      </patternFill>
    </fill>
    <fill>
      <patternFill patternType="solid">
        <fgColor theme="0" tint="-0.499984740745262"/>
        <bgColor indexed="64"/>
      </patternFill>
    </fill>
    <fill>
      <patternFill patternType="solid">
        <fgColor indexed="9"/>
        <bgColor indexed="64"/>
      </patternFill>
    </fill>
    <fill>
      <patternFill patternType="solid">
        <fgColor theme="0" tint="-0.249977111117893"/>
        <bgColor indexed="64"/>
      </patternFill>
    </fill>
    <fill>
      <patternFill patternType="solid">
        <fgColor theme="6"/>
      </patternFill>
    </fill>
    <fill>
      <patternFill patternType="solid">
        <fgColor theme="6" tint="0.79998168889431442"/>
        <bgColor indexed="65"/>
      </patternFill>
    </fill>
    <fill>
      <patternFill patternType="solid">
        <fgColor theme="6" tint="0.39997558519241921"/>
        <bgColor indexed="65"/>
      </patternFill>
    </fill>
    <fill>
      <patternFill patternType="solid">
        <fgColor theme="6" tint="-0.249977111117893"/>
        <bgColor indexed="64"/>
      </patternFill>
    </fill>
    <fill>
      <patternFill patternType="solid">
        <fgColor theme="6" tint="0.59999389629810485"/>
        <bgColor indexed="64"/>
      </patternFill>
    </fill>
    <fill>
      <patternFill patternType="solid">
        <fgColor theme="6"/>
        <bgColor indexed="64"/>
      </patternFill>
    </fill>
    <fill>
      <patternFill patternType="solid">
        <fgColor theme="0" tint="-0.14999847407452621"/>
        <bgColor indexed="64"/>
      </patternFill>
    </fill>
    <fill>
      <patternFill patternType="solid">
        <fgColor theme="3" tint="0.39997558519241921"/>
        <bgColor indexed="64"/>
      </patternFill>
    </fill>
    <fill>
      <patternFill patternType="solid">
        <fgColor theme="6"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top style="double">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28">
    <xf numFmtId="0" fontId="0" fillId="0" borderId="0"/>
    <xf numFmtId="0" fontId="7" fillId="0" borderId="0">
      <alignment wrapText="1"/>
    </xf>
    <xf numFmtId="0" fontId="7" fillId="0" borderId="0">
      <alignment wrapText="1"/>
    </xf>
    <xf numFmtId="43" fontId="7" fillId="0" borderId="0" applyFont="0" applyFill="0" applyBorder="0" applyAlignment="0" applyProtection="0"/>
    <xf numFmtId="0" fontId="5" fillId="0" borderId="0"/>
    <xf numFmtId="0" fontId="13" fillId="4" borderId="0" applyNumberFormat="0" applyBorder="0" applyAlignment="0" applyProtection="0"/>
    <xf numFmtId="44" fontId="17" fillId="0" borderId="0" applyFont="0" applyFill="0" applyBorder="0" applyAlignment="0" applyProtection="0"/>
    <xf numFmtId="0" fontId="19" fillId="0" borderId="0"/>
    <xf numFmtId="0" fontId="5" fillId="0" borderId="0"/>
    <xf numFmtId="0" fontId="4" fillId="0" borderId="0"/>
    <xf numFmtId="0" fontId="13" fillId="9" borderId="0" applyNumberFormat="0" applyBorder="0" applyAlignment="0" applyProtection="0"/>
    <xf numFmtId="0" fontId="3" fillId="10" borderId="0" applyNumberFormat="0" applyBorder="0" applyAlignment="0" applyProtection="0"/>
    <xf numFmtId="0" fontId="13" fillId="11" borderId="0" applyNumberFormat="0" applyBorder="0" applyAlignment="0" applyProtection="0"/>
    <xf numFmtId="0" fontId="5" fillId="0" borderId="0">
      <alignment wrapText="1"/>
    </xf>
    <xf numFmtId="43" fontId="5" fillId="0" borderId="0" applyFont="0" applyFill="0" applyBorder="0" applyAlignment="0" applyProtection="0"/>
    <xf numFmtId="41" fontId="40" fillId="0" borderId="0" applyFont="0" applyFill="0" applyBorder="0" applyAlignment="0" applyProtection="0"/>
    <xf numFmtId="0" fontId="5" fillId="0" borderId="0">
      <alignment wrapText="1"/>
    </xf>
    <xf numFmtId="164" fontId="5" fillId="0" borderId="0" applyFont="0" applyFill="0" applyBorder="0" applyAlignment="0" applyProtection="0"/>
    <xf numFmtId="44" fontId="5" fillId="0" borderId="0" applyFont="0" applyFill="0" applyBorder="0" applyAlignment="0" applyProtection="0"/>
    <xf numFmtId="164" fontId="5" fillId="0" borderId="0" applyFont="0" applyFill="0" applyBorder="0" applyAlignment="0" applyProtection="0"/>
    <xf numFmtId="41" fontId="5" fillId="0" borderId="0" applyFont="0" applyFill="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0" borderId="0"/>
    <xf numFmtId="0" fontId="2" fillId="0" borderId="0"/>
    <xf numFmtId="43" fontId="5" fillId="0" borderId="0" applyFont="0" applyFill="0" applyBorder="0" applyAlignment="0" applyProtection="0"/>
    <xf numFmtId="9" fontId="5" fillId="0" borderId="0" applyFont="0" applyFill="0" applyBorder="0" applyAlignment="0" applyProtection="0"/>
    <xf numFmtId="0" fontId="51" fillId="0" borderId="0"/>
  </cellStyleXfs>
  <cellXfs count="1022">
    <xf numFmtId="0" fontId="0" fillId="0" borderId="0" xfId="0"/>
    <xf numFmtId="0" fontId="8" fillId="0" borderId="0" xfId="0" applyFont="1"/>
    <xf numFmtId="0" fontId="8" fillId="0" borderId="0" xfId="0" applyFont="1" applyAlignment="1">
      <alignment horizontal="justify"/>
    </xf>
    <xf numFmtId="165" fontId="6" fillId="0" borderId="0" xfId="0" applyNumberFormat="1" applyFont="1" applyAlignment="1">
      <alignment horizontal="right" vertical="center"/>
    </xf>
    <xf numFmtId="0" fontId="6" fillId="0" borderId="0" xfId="0" applyFont="1" applyAlignment="1">
      <alignment horizontal="justify"/>
    </xf>
    <xf numFmtId="0" fontId="8" fillId="0" borderId="0" xfId="0" applyFont="1" applyAlignment="1">
      <alignment horizontal="right"/>
    </xf>
    <xf numFmtId="43" fontId="8" fillId="0" borderId="0" xfId="3" applyFont="1" applyBorder="1" applyAlignment="1">
      <alignment horizontal="right" vertical="center"/>
    </xf>
    <xf numFmtId="0" fontId="8" fillId="0" borderId="0" xfId="0" applyFont="1" applyAlignment="1">
      <alignment horizontal="right" vertical="center"/>
    </xf>
    <xf numFmtId="165" fontId="8" fillId="0" borderId="0" xfId="0" applyNumberFormat="1" applyFont="1" applyAlignment="1">
      <alignment horizontal="right"/>
    </xf>
    <xf numFmtId="0" fontId="8" fillId="2" borderId="0" xfId="0" applyFont="1" applyFill="1"/>
    <xf numFmtId="0" fontId="6" fillId="0" borderId="0" xfId="0" applyFont="1" applyAlignment="1">
      <alignment horizontal="right"/>
    </xf>
    <xf numFmtId="0" fontId="8" fillId="6" borderId="0" xfId="0" applyFont="1" applyFill="1"/>
    <xf numFmtId="0" fontId="11" fillId="0" borderId="0" xfId="0" applyFont="1"/>
    <xf numFmtId="0" fontId="8" fillId="3" borderId="0" xfId="0" applyFont="1" applyFill="1"/>
    <xf numFmtId="0" fontId="6" fillId="0" borderId="0" xfId="0" applyFont="1" applyAlignment="1">
      <alignment horizontal="center"/>
    </xf>
    <xf numFmtId="0" fontId="11" fillId="0" borderId="7" xfId="0" applyFont="1" applyBorder="1" applyAlignment="1">
      <alignment horizontal="center" wrapText="1"/>
    </xf>
    <xf numFmtId="3" fontId="12" fillId="0" borderId="1" xfId="5" applyNumberFormat="1" applyFont="1" applyFill="1" applyBorder="1" applyAlignment="1">
      <alignment horizontal="center"/>
    </xf>
    <xf numFmtId="44" fontId="11" fillId="0" borderId="9" xfId="6" applyFont="1" applyFill="1" applyBorder="1" applyAlignment="1">
      <alignment horizontal="center" vertical="justify"/>
    </xf>
    <xf numFmtId="0" fontId="10" fillId="0" borderId="0" xfId="0" applyFont="1" applyAlignment="1">
      <alignment horizontal="center"/>
    </xf>
    <xf numFmtId="0" fontId="10" fillId="0" borderId="0" xfId="0" applyFont="1" applyAlignment="1">
      <alignment horizontal="left"/>
    </xf>
    <xf numFmtId="4" fontId="16" fillId="0" borderId="0" xfId="0" applyNumberFormat="1" applyFont="1"/>
    <xf numFmtId="165" fontId="10" fillId="0" borderId="0" xfId="0" applyNumberFormat="1" applyFont="1" applyAlignment="1">
      <alignment horizontal="right" vertical="center"/>
    </xf>
    <xf numFmtId="0" fontId="11" fillId="0" borderId="1" xfId="0" applyFont="1" applyBorder="1" applyAlignment="1">
      <alignment horizontal="center" wrapText="1"/>
    </xf>
    <xf numFmtId="0" fontId="11" fillId="0" borderId="9" xfId="0" applyFont="1" applyBorder="1" applyAlignment="1">
      <alignment horizontal="center" vertical="center" wrapText="1"/>
    </xf>
    <xf numFmtId="0" fontId="11" fillId="0" borderId="9" xfId="0" applyFont="1" applyBorder="1" applyAlignment="1">
      <alignment vertical="center" wrapText="1"/>
    </xf>
    <xf numFmtId="0" fontId="11" fillId="0" borderId="1" xfId="0" applyFont="1" applyBorder="1" applyAlignment="1">
      <alignment horizontal="center" vertical="center"/>
    </xf>
    <xf numFmtId="44" fontId="11" fillId="0" borderId="1" xfId="6" applyFont="1" applyFill="1" applyBorder="1" applyAlignment="1">
      <alignment horizontal="center" vertical="justify"/>
    </xf>
    <xf numFmtId="0" fontId="11" fillId="0" borderId="1" xfId="0" applyFont="1" applyBorder="1" applyAlignment="1">
      <alignment horizontal="center" vertical="center" wrapText="1"/>
    </xf>
    <xf numFmtId="0" fontId="22" fillId="6" borderId="0" xfId="0" applyFont="1" applyFill="1"/>
    <xf numFmtId="0" fontId="22" fillId="3" borderId="0" xfId="0" applyFont="1" applyFill="1"/>
    <xf numFmtId="0" fontId="22" fillId="0" borderId="0" xfId="0" applyFont="1"/>
    <xf numFmtId="0" fontId="22" fillId="2" borderId="0" xfId="0" applyFont="1" applyFill="1"/>
    <xf numFmtId="0" fontId="20" fillId="0" borderId="0" xfId="0" applyFont="1"/>
    <xf numFmtId="3" fontId="12" fillId="0" borderId="2" xfId="5" applyNumberFormat="1" applyFont="1" applyFill="1" applyBorder="1" applyAlignment="1">
      <alignment horizontal="left"/>
    </xf>
    <xf numFmtId="0" fontId="11" fillId="0" borderId="9" xfId="0" applyFont="1" applyBorder="1" applyAlignment="1">
      <alignment horizontal="left" vertical="center"/>
    </xf>
    <xf numFmtId="0" fontId="5" fillId="0" borderId="0" xfId="0" applyFont="1" applyAlignment="1">
      <alignment horizontal="justify"/>
    </xf>
    <xf numFmtId="0" fontId="5" fillId="0" borderId="0" xfId="0" applyFont="1" applyAlignment="1">
      <alignment horizontal="right" vertical="top"/>
    </xf>
    <xf numFmtId="43" fontId="5" fillId="0" borderId="0" xfId="3" applyFont="1" applyBorder="1" applyAlignment="1">
      <alignment horizontal="right" vertical="top"/>
    </xf>
    <xf numFmtId="0" fontId="20" fillId="0" borderId="0" xfId="0" applyFont="1" applyAlignment="1">
      <alignment vertical="top"/>
    </xf>
    <xf numFmtId="0" fontId="6" fillId="0" borderId="0" xfId="0" applyFont="1" applyAlignment="1">
      <alignment horizontal="right" vertical="top"/>
    </xf>
    <xf numFmtId="43" fontId="6" fillId="0" borderId="0" xfId="3" applyFont="1" applyBorder="1" applyAlignment="1">
      <alignment horizontal="right" vertical="top"/>
    </xf>
    <xf numFmtId="43" fontId="5" fillId="0" borderId="0" xfId="0" applyNumberFormat="1" applyFont="1" applyAlignment="1">
      <alignment horizontal="right" vertical="top"/>
    </xf>
    <xf numFmtId="43" fontId="20" fillId="0" borderId="0" xfId="0" applyNumberFormat="1" applyFont="1" applyAlignment="1">
      <alignment horizontal="right" vertical="top"/>
    </xf>
    <xf numFmtId="43" fontId="5" fillId="0" borderId="0" xfId="0" applyNumberFormat="1" applyFont="1" applyAlignment="1">
      <alignment horizontal="right"/>
    </xf>
    <xf numFmtId="0" fontId="14" fillId="12" borderId="1" xfId="5" applyFont="1" applyFill="1" applyBorder="1" applyAlignment="1">
      <alignment horizontal="center" vertical="center"/>
    </xf>
    <xf numFmtId="0" fontId="14" fillId="12" borderId="2" xfId="5" applyFont="1" applyFill="1" applyBorder="1" applyAlignment="1">
      <alignment vertical="center"/>
    </xf>
    <xf numFmtId="0" fontId="28" fillId="10" borderId="1" xfId="11" applyFont="1" applyBorder="1" applyAlignment="1">
      <alignment horizontal="center" vertical="center" wrapText="1"/>
    </xf>
    <xf numFmtId="0" fontId="28" fillId="10" borderId="1" xfId="11" applyFont="1" applyBorder="1" applyAlignment="1">
      <alignment vertical="center" wrapText="1"/>
    </xf>
    <xf numFmtId="0" fontId="31" fillId="0" borderId="0" xfId="0" applyFont="1"/>
    <xf numFmtId="0" fontId="31" fillId="3" borderId="0" xfId="0" applyFont="1" applyFill="1"/>
    <xf numFmtId="0" fontId="25" fillId="0" borderId="6" xfId="0" applyFont="1" applyBorder="1" applyAlignment="1">
      <alignment horizontal="center"/>
    </xf>
    <xf numFmtId="0" fontId="25" fillId="0" borderId="6" xfId="0" applyFont="1" applyBorder="1"/>
    <xf numFmtId="0" fontId="25" fillId="0" borderId="11" xfId="0" applyFont="1" applyBorder="1" applyAlignment="1">
      <alignment horizontal="center"/>
    </xf>
    <xf numFmtId="0" fontId="25" fillId="0" borderId="11" xfId="0" applyFont="1" applyBorder="1"/>
    <xf numFmtId="0" fontId="25" fillId="0" borderId="12" xfId="0" applyFont="1" applyBorder="1" applyAlignment="1">
      <alignment horizontal="center"/>
    </xf>
    <xf numFmtId="0" fontId="25" fillId="0" borderId="11" xfId="0" applyFont="1" applyBorder="1" applyAlignment="1">
      <alignment horizontal="right"/>
    </xf>
    <xf numFmtId="0" fontId="25" fillId="0" borderId="12" xfId="0" applyFont="1" applyBorder="1" applyAlignment="1">
      <alignment horizontal="right"/>
    </xf>
    <xf numFmtId="166" fontId="11" fillId="0" borderId="1" xfId="0" applyNumberFormat="1" applyFont="1" applyBorder="1" applyAlignment="1">
      <alignment horizontal="center"/>
    </xf>
    <xf numFmtId="0" fontId="11" fillId="0" borderId="1" xfId="8" applyFont="1" applyBorder="1" applyAlignment="1">
      <alignment horizontal="left" vertical="top" wrapText="1"/>
    </xf>
    <xf numFmtId="0" fontId="11" fillId="3" borderId="1" xfId="0" applyFont="1" applyFill="1" applyBorder="1" applyAlignment="1">
      <alignment horizontal="left" vertical="top" wrapText="1"/>
    </xf>
    <xf numFmtId="0" fontId="32" fillId="0" borderId="1" xfId="5" applyFont="1" applyFill="1" applyBorder="1" applyAlignment="1">
      <alignment horizontal="right"/>
    </xf>
    <xf numFmtId="4" fontId="32" fillId="0" borderId="1" xfId="5" applyNumberFormat="1" applyFont="1" applyFill="1" applyBorder="1" applyAlignment="1">
      <alignment horizontal="right"/>
    </xf>
    <xf numFmtId="0" fontId="11" fillId="0" borderId="0" xfId="8" applyFont="1" applyAlignment="1">
      <alignment horizontal="left" vertical="top" wrapText="1"/>
    </xf>
    <xf numFmtId="166" fontId="11" fillId="0" borderId="9" xfId="0" applyNumberFormat="1" applyFont="1" applyBorder="1" applyAlignment="1">
      <alignment horizontal="center"/>
    </xf>
    <xf numFmtId="0" fontId="11" fillId="0" borderId="1" xfId="8" applyFont="1" applyBorder="1" applyAlignment="1">
      <alignment vertical="top" wrapText="1"/>
    </xf>
    <xf numFmtId="0" fontId="11" fillId="0" borderId="1" xfId="0" applyFont="1" applyBorder="1" applyAlignment="1">
      <alignment vertical="top" wrapText="1"/>
    </xf>
    <xf numFmtId="166" fontId="11" fillId="0" borderId="1" xfId="0" applyNumberFormat="1" applyFont="1" applyBorder="1" applyAlignment="1">
      <alignment horizontal="left"/>
    </xf>
    <xf numFmtId="0" fontId="11" fillId="3" borderId="9" xfId="0" applyFont="1" applyFill="1" applyBorder="1" applyAlignment="1">
      <alignment horizontal="left" vertical="justify"/>
    </xf>
    <xf numFmtId="0" fontId="11" fillId="3" borderId="1" xfId="0" applyFont="1" applyFill="1" applyBorder="1" applyAlignment="1">
      <alignment horizontal="center"/>
    </xf>
    <xf numFmtId="0" fontId="11" fillId="3" borderId="1" xfId="0" applyFont="1" applyFill="1" applyBorder="1" applyAlignment="1">
      <alignment horizontal="right"/>
    </xf>
    <xf numFmtId="4" fontId="11" fillId="3" borderId="2" xfId="0" applyNumberFormat="1" applyFont="1" applyFill="1" applyBorder="1" applyAlignment="1">
      <alignment horizontal="right"/>
    </xf>
    <xf numFmtId="0" fontId="11" fillId="0" borderId="1" xfId="0" applyFont="1" applyBorder="1"/>
    <xf numFmtId="4" fontId="11" fillId="0" borderId="1" xfId="0" applyNumberFormat="1" applyFont="1" applyBorder="1"/>
    <xf numFmtId="4" fontId="32" fillId="0" borderId="2" xfId="5" applyNumberFormat="1" applyFont="1" applyFill="1" applyBorder="1" applyAlignment="1">
      <alignment horizontal="right"/>
    </xf>
    <xf numFmtId="4" fontId="10" fillId="0" borderId="2" xfId="3" applyNumberFormat="1" applyFont="1" applyFill="1" applyBorder="1" applyAlignment="1">
      <alignment horizontal="right"/>
    </xf>
    <xf numFmtId="166" fontId="23" fillId="0" borderId="8" xfId="3" applyNumberFormat="1" applyFont="1" applyFill="1" applyBorder="1" applyAlignment="1">
      <alignment horizontal="right"/>
    </xf>
    <xf numFmtId="166" fontId="25" fillId="0" borderId="13" xfId="3" applyNumberFormat="1" applyFont="1" applyFill="1" applyBorder="1" applyAlignment="1">
      <alignment horizontal="right"/>
    </xf>
    <xf numFmtId="166" fontId="25" fillId="0" borderId="12" xfId="3" applyNumberFormat="1" applyFont="1" applyFill="1" applyBorder="1" applyAlignment="1">
      <alignment horizontal="right"/>
    </xf>
    <xf numFmtId="4" fontId="25" fillId="0" borderId="12" xfId="0" applyNumberFormat="1" applyFont="1" applyBorder="1" applyAlignment="1">
      <alignment horizontal="right"/>
    </xf>
    <xf numFmtId="4" fontId="10" fillId="0" borderId="8" xfId="3" applyNumberFormat="1" applyFont="1" applyFill="1" applyBorder="1" applyAlignment="1">
      <alignment horizontal="right"/>
    </xf>
    <xf numFmtId="4" fontId="10" fillId="0" borderId="2" xfId="0" applyNumberFormat="1" applyFont="1" applyBorder="1" applyAlignment="1">
      <alignment horizontal="right"/>
    </xf>
    <xf numFmtId="4" fontId="10" fillId="0" borderId="8" xfId="0" applyNumberFormat="1" applyFont="1" applyBorder="1" applyAlignment="1">
      <alignment horizontal="right"/>
    </xf>
    <xf numFmtId="0" fontId="11" fillId="0" borderId="8" xfId="0" applyFont="1" applyBorder="1" applyAlignment="1">
      <alignment horizontal="center" vertical="justify"/>
    </xf>
    <xf numFmtId="0" fontId="11" fillId="0" borderId="2" xfId="0" applyFont="1" applyBorder="1" applyAlignment="1">
      <alignment horizontal="center" vertical="justify"/>
    </xf>
    <xf numFmtId="4" fontId="10" fillId="3" borderId="2" xfId="0" applyNumberFormat="1" applyFont="1" applyFill="1" applyBorder="1" applyAlignment="1">
      <alignment horizontal="right"/>
    </xf>
    <xf numFmtId="0" fontId="11" fillId="0" borderId="1" xfId="0" applyFont="1" applyBorder="1" applyAlignment="1">
      <alignment horizontal="center"/>
    </xf>
    <xf numFmtId="0" fontId="11" fillId="0" borderId="1" xfId="0" applyFont="1" applyBorder="1" applyAlignment="1">
      <alignment horizontal="left" wrapText="1"/>
    </xf>
    <xf numFmtId="0" fontId="33" fillId="0" borderId="0" xfId="0" applyFont="1" applyAlignment="1">
      <alignment vertical="top" wrapText="1"/>
    </xf>
    <xf numFmtId="0" fontId="11" fillId="3" borderId="11" xfId="0" applyFont="1" applyFill="1" applyBorder="1" applyAlignment="1">
      <alignment wrapText="1"/>
    </xf>
    <xf numFmtId="0" fontId="11" fillId="0" borderId="0" xfId="8" applyFont="1"/>
    <xf numFmtId="0" fontId="11" fillId="0" borderId="0" xfId="8" applyFont="1" applyAlignment="1">
      <alignment wrapText="1"/>
    </xf>
    <xf numFmtId="0" fontId="11" fillId="0" borderId="11" xfId="0" applyFont="1" applyBorder="1" applyAlignment="1">
      <alignment wrapText="1"/>
    </xf>
    <xf numFmtId="0" fontId="11" fillId="0" borderId="11" xfId="0" applyFont="1" applyBorder="1" applyAlignment="1">
      <alignment vertical="top" wrapText="1"/>
    </xf>
    <xf numFmtId="0" fontId="11" fillId="3" borderId="9" xfId="8" applyFont="1" applyFill="1" applyBorder="1" applyAlignment="1">
      <alignment horizontal="left"/>
    </xf>
    <xf numFmtId="0" fontId="11" fillId="3" borderId="9" xfId="0" applyFont="1" applyFill="1" applyBorder="1" applyAlignment="1">
      <alignment horizontal="left"/>
    </xf>
    <xf numFmtId="0" fontId="11" fillId="0" borderId="1" xfId="0" applyFont="1" applyBorder="1" applyAlignment="1">
      <alignment horizontal="right"/>
    </xf>
    <xf numFmtId="4" fontId="11" fillId="0" borderId="1" xfId="0" applyNumberFormat="1" applyFont="1" applyBorder="1" applyAlignment="1">
      <alignment horizontal="right"/>
    </xf>
    <xf numFmtId="166" fontId="11" fillId="0" borderId="2" xfId="3" applyNumberFormat="1" applyFont="1" applyFill="1" applyBorder="1" applyAlignment="1">
      <alignment horizontal="right"/>
    </xf>
    <xf numFmtId="0" fontId="11" fillId="3" borderId="1" xfId="8" applyFont="1" applyFill="1" applyBorder="1" applyAlignment="1">
      <alignment wrapText="1"/>
    </xf>
    <xf numFmtId="0" fontId="11" fillId="0" borderId="1" xfId="0" applyFont="1" applyBorder="1" applyAlignment="1">
      <alignment wrapText="1"/>
    </xf>
    <xf numFmtId="0" fontId="11" fillId="3" borderId="11" xfId="8" applyFont="1" applyFill="1" applyBorder="1" applyAlignment="1">
      <alignment horizontal="left"/>
    </xf>
    <xf numFmtId="0" fontId="11" fillId="3" borderId="12" xfId="0" applyFont="1" applyFill="1" applyBorder="1" applyAlignment="1">
      <alignment horizontal="left"/>
    </xf>
    <xf numFmtId="0" fontId="11" fillId="0" borderId="2" xfId="0" applyFont="1" applyBorder="1" applyAlignment="1">
      <alignment horizontal="left"/>
    </xf>
    <xf numFmtId="0" fontId="11" fillId="0" borderId="2" xfId="0" applyFont="1" applyBorder="1" applyAlignment="1">
      <alignment horizontal="left" vertical="justify"/>
    </xf>
    <xf numFmtId="4" fontId="11" fillId="0" borderId="2" xfId="0" applyNumberFormat="1" applyFont="1" applyBorder="1" applyAlignment="1">
      <alignment horizontal="right"/>
    </xf>
    <xf numFmtId="0" fontId="11" fillId="3" borderId="1" xfId="0" applyFont="1" applyFill="1" applyBorder="1"/>
    <xf numFmtId="4" fontId="11" fillId="3" borderId="1" xfId="0" applyNumberFormat="1" applyFont="1" applyFill="1" applyBorder="1"/>
    <xf numFmtId="166" fontId="11" fillId="3" borderId="2" xfId="3" applyNumberFormat="1" applyFont="1" applyFill="1" applyBorder="1" applyAlignment="1"/>
    <xf numFmtId="166" fontId="32" fillId="0" borderId="6" xfId="0" applyNumberFormat="1" applyFont="1" applyBorder="1" applyAlignment="1">
      <alignment horizontal="center"/>
    </xf>
    <xf numFmtId="0" fontId="33" fillId="0" borderId="6" xfId="4" applyFont="1" applyBorder="1" applyAlignment="1">
      <alignment vertical="top" wrapText="1"/>
    </xf>
    <xf numFmtId="0" fontId="11" fillId="0" borderId="6" xfId="0" applyFont="1" applyBorder="1" applyAlignment="1">
      <alignment horizontal="right"/>
    </xf>
    <xf numFmtId="2" fontId="11" fillId="0" borderId="1" xfId="0" applyNumberFormat="1" applyFont="1" applyBorder="1" applyAlignment="1">
      <alignment horizontal="right"/>
    </xf>
    <xf numFmtId="0" fontId="11" fillId="3" borderId="11" xfId="0" applyFont="1" applyFill="1" applyBorder="1" applyAlignment="1">
      <alignment horizontal="left" vertical="center" wrapText="1"/>
    </xf>
    <xf numFmtId="0" fontId="11" fillId="3" borderId="11" xfId="8" applyFont="1" applyFill="1" applyBorder="1" applyAlignment="1">
      <alignment horizontal="left" vertical="top" wrapText="1"/>
    </xf>
    <xf numFmtId="0" fontId="11" fillId="3" borderId="11" xfId="8" applyFont="1" applyFill="1" applyBorder="1" applyAlignment="1">
      <alignment horizontal="left" vertical="center" wrapText="1"/>
    </xf>
    <xf numFmtId="0" fontId="11" fillId="3" borderId="11" xfId="0" applyFont="1" applyFill="1" applyBorder="1" applyAlignment="1">
      <alignment horizontal="left" vertical="top" wrapText="1"/>
    </xf>
    <xf numFmtId="0" fontId="33" fillId="0" borderId="11" xfId="4" applyFont="1" applyBorder="1" applyAlignment="1">
      <alignment vertical="top" wrapText="1"/>
    </xf>
    <xf numFmtId="0" fontId="11" fillId="3" borderId="9" xfId="8" applyFont="1" applyFill="1" applyBorder="1" applyAlignment="1">
      <alignment horizontal="left" vertical="center" wrapText="1"/>
    </xf>
    <xf numFmtId="0" fontId="11" fillId="3" borderId="9" xfId="0" applyFont="1" applyFill="1" applyBorder="1" applyAlignment="1">
      <alignment horizontal="left" vertical="center" wrapText="1"/>
    </xf>
    <xf numFmtId="0" fontId="11" fillId="3" borderId="6" xfId="8" applyFont="1" applyFill="1" applyBorder="1" applyAlignment="1">
      <alignment horizontal="left" vertical="center" wrapText="1"/>
    </xf>
    <xf numFmtId="0" fontId="36" fillId="0" borderId="6" xfId="8" applyFont="1" applyBorder="1" applyAlignment="1">
      <alignment horizontal="left" vertical="center" wrapText="1"/>
    </xf>
    <xf numFmtId="0" fontId="36" fillId="0" borderId="11" xfId="8" applyFont="1" applyBorder="1" applyAlignment="1">
      <alignment wrapText="1"/>
    </xf>
    <xf numFmtId="0" fontId="38" fillId="0" borderId="11" xfId="8" applyFont="1" applyBorder="1" applyAlignment="1">
      <alignment wrapText="1"/>
    </xf>
    <xf numFmtId="0" fontId="11" fillId="0" borderId="11" xfId="8" applyFont="1" applyBorder="1" applyAlignment="1">
      <alignment wrapText="1"/>
    </xf>
    <xf numFmtId="0" fontId="36" fillId="0" borderId="11" xfId="8" applyFont="1" applyBorder="1" applyAlignment="1">
      <alignment horizontal="left" vertical="center" wrapText="1"/>
    </xf>
    <xf numFmtId="0" fontId="36" fillId="3" borderId="11" xfId="8" applyFont="1" applyFill="1" applyBorder="1" applyAlignment="1">
      <alignment horizontal="left" vertical="center" wrapText="1"/>
    </xf>
    <xf numFmtId="0" fontId="11" fillId="3" borderId="9" xfId="8" applyFont="1" applyFill="1" applyBorder="1" applyAlignment="1">
      <alignment horizontal="left" wrapText="1"/>
    </xf>
    <xf numFmtId="0" fontId="36" fillId="3" borderId="9" xfId="8" applyFont="1" applyFill="1" applyBorder="1" applyAlignment="1">
      <alignment horizontal="left" wrapText="1"/>
    </xf>
    <xf numFmtId="0" fontId="11" fillId="0" borderId="9" xfId="0" applyFont="1" applyBorder="1" applyAlignment="1">
      <alignment horizontal="center"/>
    </xf>
    <xf numFmtId="0" fontId="11" fillId="0" borderId="9" xfId="0" applyFont="1" applyBorder="1" applyAlignment="1">
      <alignment horizontal="right"/>
    </xf>
    <xf numFmtId="2" fontId="11" fillId="0" borderId="7" xfId="0" applyNumberFormat="1" applyFont="1" applyBorder="1" applyAlignment="1">
      <alignment horizontal="right"/>
    </xf>
    <xf numFmtId="4" fontId="11" fillId="0" borderId="8" xfId="0" applyNumberFormat="1" applyFont="1" applyBorder="1" applyAlignment="1">
      <alignment horizontal="right"/>
    </xf>
    <xf numFmtId="0" fontId="11" fillId="0" borderId="2" xfId="0" applyFont="1" applyBorder="1" applyAlignment="1">
      <alignment horizontal="center"/>
    </xf>
    <xf numFmtId="0" fontId="11" fillId="0" borderId="2" xfId="0" applyFont="1" applyBorder="1" applyAlignment="1">
      <alignment horizontal="left" vertical="top" wrapText="1"/>
    </xf>
    <xf numFmtId="0" fontId="11" fillId="0" borderId="1" xfId="0" applyFont="1" applyBorder="1" applyAlignment="1">
      <alignment horizontal="left" vertical="top" wrapText="1"/>
    </xf>
    <xf numFmtId="0" fontId="33" fillId="0" borderId="6" xfId="4" applyFont="1" applyBorder="1" applyAlignment="1">
      <alignment horizontal="left" vertical="top" wrapText="1"/>
    </xf>
    <xf numFmtId="2" fontId="11" fillId="3" borderId="1" xfId="0" applyNumberFormat="1" applyFont="1" applyFill="1" applyBorder="1" applyAlignment="1">
      <alignment horizontal="right"/>
    </xf>
    <xf numFmtId="0" fontId="33" fillId="3" borderId="1" xfId="4" applyFont="1" applyFill="1" applyBorder="1" applyAlignment="1">
      <alignment horizontal="left" vertical="top" wrapText="1"/>
    </xf>
    <xf numFmtId="49" fontId="33" fillId="0" borderId="6" xfId="4" applyNumberFormat="1" applyFont="1" applyBorder="1" applyAlignment="1">
      <alignment horizontal="left" vertical="top" wrapText="1"/>
    </xf>
    <xf numFmtId="0" fontId="11" fillId="3" borderId="1" xfId="8" applyFont="1" applyFill="1" applyBorder="1" applyAlignment="1">
      <alignment horizontal="center"/>
    </xf>
    <xf numFmtId="0" fontId="11" fillId="3" borderId="1" xfId="8" applyFont="1" applyFill="1" applyBorder="1" applyAlignment="1">
      <alignment horizontal="right"/>
    </xf>
    <xf numFmtId="4" fontId="11" fillId="3" borderId="1" xfId="8" applyNumberFormat="1" applyFont="1" applyFill="1" applyBorder="1" applyAlignment="1">
      <alignment horizontal="right"/>
    </xf>
    <xf numFmtId="49" fontId="33" fillId="0" borderId="1" xfId="4" applyNumberFormat="1" applyFont="1" applyBorder="1" applyAlignment="1">
      <alignment horizontal="left" vertical="top" wrapText="1"/>
    </xf>
    <xf numFmtId="0" fontId="33" fillId="0" borderId="1" xfId="4" applyFont="1" applyBorder="1" applyAlignment="1">
      <alignment horizontal="left" vertical="top" wrapText="1"/>
    </xf>
    <xf numFmtId="0" fontId="11" fillId="3" borderId="2" xfId="5" applyFont="1" applyFill="1" applyBorder="1" applyAlignment="1">
      <alignment horizontal="left" wrapText="1"/>
    </xf>
    <xf numFmtId="0" fontId="11" fillId="0" borderId="1" xfId="5" applyFont="1" applyFill="1" applyBorder="1" applyAlignment="1">
      <alignment horizontal="left" wrapText="1"/>
    </xf>
    <xf numFmtId="166" fontId="10" fillId="8" borderId="1" xfId="0" applyNumberFormat="1" applyFont="1" applyFill="1" applyBorder="1" applyAlignment="1">
      <alignment horizontal="center"/>
    </xf>
    <xf numFmtId="166" fontId="10" fillId="8" borderId="1" xfId="0" applyNumberFormat="1" applyFont="1" applyFill="1" applyBorder="1" applyAlignment="1">
      <alignment horizontal="left"/>
    </xf>
    <xf numFmtId="0" fontId="10" fillId="8" borderId="1" xfId="5" applyFont="1" applyFill="1" applyBorder="1" applyAlignment="1"/>
    <xf numFmtId="0" fontId="10" fillId="8" borderId="3" xfId="5" applyFont="1" applyFill="1" applyBorder="1" applyAlignment="1"/>
    <xf numFmtId="166" fontId="11" fillId="3" borderId="1" xfId="0" applyNumberFormat="1" applyFont="1" applyFill="1" applyBorder="1" applyAlignment="1">
      <alignment horizontal="center"/>
    </xf>
    <xf numFmtId="0" fontId="11" fillId="3" borderId="3" xfId="8" applyFont="1" applyFill="1" applyBorder="1" applyAlignment="1">
      <alignment horizontal="left" vertical="top" wrapText="1"/>
    </xf>
    <xf numFmtId="0" fontId="11" fillId="0" borderId="1" xfId="5" applyFont="1" applyFill="1" applyBorder="1" applyAlignment="1">
      <alignment horizontal="left" vertical="top" wrapText="1"/>
    </xf>
    <xf numFmtId="0" fontId="11" fillId="3" borderId="9" xfId="0" applyFont="1" applyFill="1" applyBorder="1" applyAlignment="1">
      <alignment horizontal="center"/>
    </xf>
    <xf numFmtId="0" fontId="11" fillId="3" borderId="2" xfId="5" applyFont="1" applyFill="1" applyBorder="1" applyAlignment="1">
      <alignment horizontal="left" vertical="top" wrapText="1"/>
    </xf>
    <xf numFmtId="0" fontId="11" fillId="3" borderId="9" xfId="1" applyFont="1" applyFill="1" applyBorder="1" applyAlignment="1">
      <alignment horizontal="center"/>
    </xf>
    <xf numFmtId="0" fontId="11" fillId="3" borderId="1" xfId="1" applyFont="1" applyFill="1" applyBorder="1" applyAlignment="1"/>
    <xf numFmtId="166" fontId="11" fillId="0" borderId="7" xfId="0" applyNumberFormat="1" applyFont="1" applyBorder="1" applyAlignment="1">
      <alignment horizontal="left" wrapText="1"/>
    </xf>
    <xf numFmtId="0" fontId="11" fillId="0" borderId="1" xfId="0" applyFont="1" applyBorder="1" applyAlignment="1">
      <alignment horizontal="left" vertical="center" wrapText="1"/>
    </xf>
    <xf numFmtId="0" fontId="11" fillId="3" borderId="1" xfId="5" applyFont="1" applyFill="1" applyBorder="1" applyAlignment="1">
      <alignment horizontal="left" vertical="top" wrapText="1"/>
    </xf>
    <xf numFmtId="0" fontId="11" fillId="3" borderId="1" xfId="5" applyFont="1" applyFill="1" applyBorder="1" applyAlignment="1">
      <alignment horizontal="left" wrapText="1"/>
    </xf>
    <xf numFmtId="0" fontId="11" fillId="0" borderId="1" xfId="1" applyFont="1" applyBorder="1" applyAlignment="1">
      <alignment horizontal="center"/>
    </xf>
    <xf numFmtId="4" fontId="11" fillId="3" borderId="8" xfId="0" applyNumberFormat="1" applyFont="1" applyFill="1" applyBorder="1" applyAlignment="1">
      <alignment horizontal="right"/>
    </xf>
    <xf numFmtId="0" fontId="11" fillId="0" borderId="6" xfId="0" applyFont="1" applyBorder="1" applyAlignment="1">
      <alignment horizontal="justify"/>
    </xf>
    <xf numFmtId="0" fontId="11" fillId="0" borderId="13" xfId="0" applyFont="1" applyBorder="1" applyAlignment="1">
      <alignment horizontal="left" wrapText="1"/>
    </xf>
    <xf numFmtId="0" fontId="11" fillId="3" borderId="12" xfId="0" applyFont="1" applyFill="1" applyBorder="1" applyAlignment="1">
      <alignment wrapText="1"/>
    </xf>
    <xf numFmtId="0" fontId="11" fillId="3" borderId="11" xfId="0" applyFont="1" applyFill="1" applyBorder="1" applyAlignment="1">
      <alignment vertical="top" wrapText="1"/>
    </xf>
    <xf numFmtId="0" fontId="11" fillId="0" borderId="0" xfId="0" applyFont="1" applyAlignment="1">
      <alignment horizontal="left" vertical="top" wrapText="1"/>
    </xf>
    <xf numFmtId="0" fontId="11" fillId="3" borderId="9" xfId="0" applyFont="1" applyFill="1" applyBorder="1" applyAlignment="1">
      <alignment wrapText="1"/>
    </xf>
    <xf numFmtId="0" fontId="11" fillId="3" borderId="8" xfId="0" applyFont="1" applyFill="1" applyBorder="1" applyAlignment="1">
      <alignment wrapText="1"/>
    </xf>
    <xf numFmtId="4" fontId="11" fillId="3" borderId="1" xfId="1" applyNumberFormat="1" applyFont="1" applyFill="1" applyBorder="1" applyAlignment="1" applyProtection="1">
      <alignment horizontal="right"/>
      <protection locked="0"/>
    </xf>
    <xf numFmtId="0" fontId="11" fillId="3" borderId="6" xfId="0" applyFont="1" applyFill="1" applyBorder="1" applyAlignment="1">
      <alignment horizontal="left" vertical="justify"/>
    </xf>
    <xf numFmtId="0" fontId="11" fillId="0" borderId="5" xfId="0" applyFont="1" applyBorder="1" applyAlignment="1">
      <alignment horizontal="center"/>
    </xf>
    <xf numFmtId="0" fontId="11" fillId="0" borderId="13" xfId="0" applyFont="1" applyBorder="1" applyAlignment="1">
      <alignment horizontal="right"/>
    </xf>
    <xf numFmtId="4" fontId="11" fillId="0" borderId="13" xfId="0" applyNumberFormat="1" applyFont="1" applyBorder="1" applyAlignment="1">
      <alignment horizontal="right"/>
    </xf>
    <xf numFmtId="0" fontId="11" fillId="3" borderId="11" xfId="0" applyFont="1" applyFill="1" applyBorder="1" applyAlignment="1">
      <alignment horizontal="left"/>
    </xf>
    <xf numFmtId="0" fontId="11" fillId="0" borderId="0" xfId="0" applyFont="1" applyAlignment="1">
      <alignment horizontal="center"/>
    </xf>
    <xf numFmtId="0" fontId="11" fillId="0" borderId="12" xfId="0" applyFont="1" applyBorder="1" applyAlignment="1">
      <alignment horizontal="right"/>
    </xf>
    <xf numFmtId="4" fontId="11" fillId="0" borderId="12" xfId="0" applyNumberFormat="1" applyFont="1" applyBorder="1" applyAlignment="1">
      <alignment horizontal="right"/>
    </xf>
    <xf numFmtId="0" fontId="11" fillId="3" borderId="11" xfId="0" applyFont="1" applyFill="1" applyBorder="1" applyAlignment="1">
      <alignment horizontal="left" vertical="top"/>
    </xf>
    <xf numFmtId="0" fontId="11" fillId="3" borderId="1" xfId="0" applyFont="1" applyFill="1" applyBorder="1" applyAlignment="1">
      <alignment horizontal="left" vertical="justify"/>
    </xf>
    <xf numFmtId="0" fontId="36" fillId="3" borderId="13" xfId="0" applyFont="1" applyFill="1" applyBorder="1" applyAlignment="1">
      <alignment horizontal="left" wrapText="1"/>
    </xf>
    <xf numFmtId="0" fontId="36" fillId="3" borderId="6" xfId="5" applyFont="1" applyFill="1" applyBorder="1" applyAlignment="1">
      <alignment horizontal="left" vertical="top" wrapText="1"/>
    </xf>
    <xf numFmtId="0" fontId="36" fillId="3" borderId="12" xfId="0" applyFont="1" applyFill="1" applyBorder="1" applyAlignment="1">
      <alignment horizontal="left" wrapText="1"/>
    </xf>
    <xf numFmtId="0" fontId="36" fillId="3" borderId="11" xfId="5" applyFont="1" applyFill="1" applyBorder="1" applyAlignment="1">
      <alignment horizontal="left" wrapText="1"/>
    </xf>
    <xf numFmtId="0" fontId="36" fillId="3" borderId="12" xfId="0" applyFont="1" applyFill="1" applyBorder="1" applyAlignment="1">
      <alignment horizontal="left" vertical="top" wrapText="1"/>
    </xf>
    <xf numFmtId="0" fontId="36" fillId="3" borderId="11" xfId="5" applyFont="1" applyFill="1" applyBorder="1" applyAlignment="1">
      <alignment horizontal="left" vertical="top" wrapText="1"/>
    </xf>
    <xf numFmtId="0" fontId="36" fillId="3" borderId="8" xfId="0" applyFont="1" applyFill="1" applyBorder="1" applyAlignment="1">
      <alignment horizontal="left" wrapText="1"/>
    </xf>
    <xf numFmtId="0" fontId="36" fillId="3" borderId="9" xfId="5" applyFont="1" applyFill="1" applyBorder="1" applyAlignment="1">
      <alignment horizontal="left" vertical="top" wrapText="1"/>
    </xf>
    <xf numFmtId="0" fontId="36" fillId="3" borderId="1" xfId="0" applyFont="1" applyFill="1" applyBorder="1" applyAlignment="1">
      <alignment horizontal="left" vertical="center" wrapText="1"/>
    </xf>
    <xf numFmtId="0" fontId="36" fillId="0" borderId="1" xfId="0" applyFont="1" applyBorder="1" applyAlignment="1">
      <alignment horizontal="center"/>
    </xf>
    <xf numFmtId="43" fontId="23" fillId="0" borderId="12" xfId="7" applyNumberFormat="1" applyFont="1" applyBorder="1" applyAlignment="1">
      <alignment horizontal="right"/>
    </xf>
    <xf numFmtId="166" fontId="10" fillId="13" borderId="1" xfId="0" applyNumberFormat="1" applyFont="1" applyFill="1" applyBorder="1" applyAlignment="1">
      <alignment horizontal="center"/>
    </xf>
    <xf numFmtId="0" fontId="10" fillId="13" borderId="1" xfId="0" applyFont="1" applyFill="1" applyBorder="1"/>
    <xf numFmtId="0" fontId="11" fillId="0" borderId="1" xfId="0" applyFont="1" applyBorder="1" applyAlignment="1">
      <alignment horizontal="justify" vertical="center" wrapText="1"/>
    </xf>
    <xf numFmtId="0" fontId="11" fillId="3" borderId="13" xfId="0" applyFont="1" applyFill="1" applyBorder="1" applyAlignment="1">
      <alignment horizontal="center"/>
    </xf>
    <xf numFmtId="0" fontId="11" fillId="3" borderId="6" xfId="0" applyFont="1" applyFill="1" applyBorder="1" applyAlignment="1">
      <alignment horizontal="center"/>
    </xf>
    <xf numFmtId="0" fontId="11" fillId="0" borderId="6" xfId="0" applyFont="1" applyBorder="1" applyAlignment="1">
      <alignment horizontal="left" vertical="justify" wrapText="1"/>
    </xf>
    <xf numFmtId="166" fontId="10" fillId="8" borderId="1" xfId="8" applyNumberFormat="1" applyFont="1" applyFill="1" applyBorder="1" applyAlignment="1">
      <alignment horizontal="center"/>
    </xf>
    <xf numFmtId="0" fontId="10" fillId="8" borderId="1" xfId="5" applyFont="1" applyFill="1" applyBorder="1" applyAlignment="1">
      <alignment vertical="center"/>
    </xf>
    <xf numFmtId="168" fontId="10" fillId="8" borderId="9" xfId="15" applyNumberFormat="1" applyFont="1" applyFill="1" applyBorder="1" applyAlignment="1">
      <alignment vertical="center"/>
    </xf>
    <xf numFmtId="168" fontId="10" fillId="8" borderId="8" xfId="15" applyNumberFormat="1" applyFont="1" applyFill="1" applyBorder="1" applyAlignment="1">
      <alignment vertical="center"/>
    </xf>
    <xf numFmtId="166" fontId="11" fillId="3" borderId="1" xfId="8" applyNumberFormat="1" applyFont="1" applyFill="1" applyBorder="1" applyAlignment="1">
      <alignment horizontal="center"/>
    </xf>
    <xf numFmtId="0" fontId="11" fillId="3" borderId="1" xfId="8" applyFont="1" applyFill="1" applyBorder="1" applyAlignment="1">
      <alignment horizontal="center" vertical="center" wrapText="1"/>
    </xf>
    <xf numFmtId="168" fontId="33" fillId="0" borderId="1" xfId="15" applyNumberFormat="1" applyFont="1" applyBorder="1" applyAlignment="1">
      <alignment horizontal="right" vertical="center" wrapText="1"/>
    </xf>
    <xf numFmtId="168" fontId="33" fillId="0" borderId="1" xfId="15" applyNumberFormat="1" applyFont="1" applyBorder="1" applyAlignment="1" applyProtection="1">
      <alignment horizontal="right" vertical="center" wrapText="1"/>
      <protection locked="0"/>
    </xf>
    <xf numFmtId="168" fontId="33" fillId="0" borderId="2" xfId="15" applyNumberFormat="1" applyFont="1" applyBorder="1" applyAlignment="1">
      <alignment horizontal="right" vertical="center" wrapText="1"/>
    </xf>
    <xf numFmtId="0" fontId="33" fillId="0" borderId="1" xfId="4" applyFont="1" applyBorder="1" applyAlignment="1">
      <alignment horizontal="left" vertical="distributed"/>
    </xf>
    <xf numFmtId="0" fontId="33" fillId="0" borderId="1" xfId="0" applyFont="1" applyBorder="1" applyAlignment="1">
      <alignment horizontal="left" vertical="top" wrapText="1"/>
    </xf>
    <xf numFmtId="43" fontId="11" fillId="0" borderId="1" xfId="3" applyFont="1" applyFill="1" applyBorder="1" applyAlignment="1">
      <alignment horizontal="right"/>
    </xf>
    <xf numFmtId="43" fontId="11" fillId="0" borderId="3" xfId="3" applyFont="1" applyBorder="1" applyAlignment="1">
      <alignment horizontal="right"/>
    </xf>
    <xf numFmtId="0" fontId="11" fillId="0" borderId="1" xfId="4" applyFont="1" applyBorder="1" applyAlignment="1">
      <alignment horizontal="left" vertical="top" wrapText="1"/>
    </xf>
    <xf numFmtId="0" fontId="11" fillId="3" borderId="6" xfId="0" applyFont="1" applyFill="1" applyBorder="1" applyAlignment="1">
      <alignment wrapText="1"/>
    </xf>
    <xf numFmtId="0" fontId="11" fillId="0" borderId="1" xfId="4" applyFont="1" applyBorder="1" applyAlignment="1">
      <alignment horizontal="left" wrapText="1"/>
    </xf>
    <xf numFmtId="4" fontId="11" fillId="0" borderId="3" xfId="0" applyNumberFormat="1" applyFont="1" applyBorder="1" applyAlignment="1">
      <alignment horizontal="right"/>
    </xf>
    <xf numFmtId="43" fontId="11" fillId="0" borderId="1" xfId="0" applyNumberFormat="1" applyFont="1" applyBorder="1" applyAlignment="1">
      <alignment horizontal="right"/>
    </xf>
    <xf numFmtId="43" fontId="11" fillId="0" borderId="3" xfId="0" applyNumberFormat="1" applyFont="1" applyBorder="1" applyAlignment="1">
      <alignment horizontal="right"/>
    </xf>
    <xf numFmtId="0" fontId="11" fillId="3" borderId="6" xfId="0" applyFont="1" applyFill="1" applyBorder="1" applyAlignment="1">
      <alignment vertical="top"/>
    </xf>
    <xf numFmtId="43" fontId="11" fillId="0" borderId="1" xfId="3" applyFont="1" applyFill="1" applyBorder="1" applyAlignment="1">
      <alignment horizontal="right" vertical="center"/>
    </xf>
    <xf numFmtId="43" fontId="11" fillId="0" borderId="4" xfId="3" applyFont="1" applyFill="1" applyBorder="1" applyAlignment="1">
      <alignment horizontal="right" vertical="center"/>
    </xf>
    <xf numFmtId="0" fontId="11" fillId="0" borderId="1" xfId="4" applyFont="1" applyBorder="1" applyAlignment="1">
      <alignment horizontal="left" vertical="center" wrapText="1"/>
    </xf>
    <xf numFmtId="4" fontId="11" fillId="0" borderId="1" xfId="0" applyNumberFormat="1" applyFont="1" applyBorder="1" applyAlignment="1">
      <alignment horizontal="center"/>
    </xf>
    <xf numFmtId="43" fontId="11" fillId="0" borderId="4" xfId="14" applyFont="1" applyFill="1" applyBorder="1" applyAlignment="1">
      <alignment horizontal="right"/>
    </xf>
    <xf numFmtId="43" fontId="11" fillId="0" borderId="3" xfId="14" applyFont="1" applyBorder="1" applyAlignment="1">
      <alignment horizontal="right"/>
    </xf>
    <xf numFmtId="9" fontId="11" fillId="0" borderId="1" xfId="0" applyNumberFormat="1" applyFont="1" applyBorder="1"/>
    <xf numFmtId="43" fontId="11" fillId="0" borderId="4" xfId="3" applyFont="1" applyFill="1" applyBorder="1" applyAlignment="1">
      <alignment horizontal="right"/>
    </xf>
    <xf numFmtId="0" fontId="11" fillId="0" borderId="1" xfId="1" applyFont="1" applyBorder="1" applyAlignment="1">
      <alignment horizontal="right"/>
    </xf>
    <xf numFmtId="1" fontId="11" fillId="0" borderId="1" xfId="0" applyNumberFormat="1" applyFont="1" applyBorder="1"/>
    <xf numFmtId="0" fontId="11" fillId="0" borderId="1" xfId="4" applyFont="1" applyBorder="1" applyAlignment="1">
      <alignment horizontal="justify" vertical="top" wrapText="1"/>
    </xf>
    <xf numFmtId="0" fontId="11" fillId="3" borderId="1" xfId="0" applyFont="1" applyFill="1" applyBorder="1" applyAlignment="1">
      <alignment horizontal="center" vertical="center"/>
    </xf>
    <xf numFmtId="0" fontId="11" fillId="0" borderId="1" xfId="4" applyFont="1" applyBorder="1" applyAlignment="1">
      <alignment horizontal="justify" vertical="center" wrapText="1"/>
    </xf>
    <xf numFmtId="0" fontId="11" fillId="0" borderId="3" xfId="4" applyFont="1" applyBorder="1" applyAlignment="1">
      <alignment horizontal="justify" vertical="center" wrapText="1"/>
    </xf>
    <xf numFmtId="2" fontId="11" fillId="3" borderId="1" xfId="8" applyNumberFormat="1" applyFont="1" applyFill="1" applyBorder="1" applyAlignment="1">
      <alignment horizontal="center"/>
    </xf>
    <xf numFmtId="0" fontId="11" fillId="0" borderId="1" xfId="8" applyFont="1" applyBorder="1" applyAlignment="1">
      <alignment horizontal="center"/>
    </xf>
    <xf numFmtId="0" fontId="11" fillId="0" borderId="1" xfId="8" applyFont="1" applyBorder="1" applyAlignment="1">
      <alignment horizontal="right"/>
    </xf>
    <xf numFmtId="4" fontId="11" fillId="0" borderId="1" xfId="14" applyNumberFormat="1" applyFont="1" applyBorder="1" applyAlignment="1" applyProtection="1">
      <protection locked="0"/>
    </xf>
    <xf numFmtId="2" fontId="11" fillId="3" borderId="1" xfId="0" applyNumberFormat="1" applyFont="1" applyFill="1" applyBorder="1" applyAlignment="1">
      <alignment horizontal="center"/>
    </xf>
    <xf numFmtId="0" fontId="33" fillId="3" borderId="6" xfId="4" applyFont="1" applyFill="1" applyBorder="1" applyAlignment="1">
      <alignment vertical="top" wrapText="1"/>
    </xf>
    <xf numFmtId="2" fontId="11" fillId="3" borderId="6" xfId="0" applyNumberFormat="1" applyFont="1" applyFill="1" applyBorder="1" applyAlignment="1">
      <alignment horizontal="center"/>
    </xf>
    <xf numFmtId="0" fontId="33" fillId="0" borderId="1" xfId="0" applyFont="1" applyBorder="1" applyAlignment="1">
      <alignment horizontal="justify" vertical="top" wrapText="1"/>
    </xf>
    <xf numFmtId="0" fontId="33" fillId="0" borderId="1" xfId="0" applyFont="1" applyBorder="1" applyAlignment="1">
      <alignment horizontal="left" wrapText="1"/>
    </xf>
    <xf numFmtId="43" fontId="11" fillId="7" borderId="2" xfId="3" applyFont="1" applyFill="1" applyBorder="1" applyAlignment="1">
      <alignment horizontal="right"/>
    </xf>
    <xf numFmtId="2" fontId="11" fillId="3" borderId="1" xfId="0" applyNumberFormat="1" applyFont="1" applyFill="1" applyBorder="1" applyAlignment="1">
      <alignment horizontal="center" wrapText="1"/>
    </xf>
    <xf numFmtId="0" fontId="11" fillId="0" borderId="1" xfId="4" applyFont="1" applyBorder="1" applyAlignment="1">
      <alignment horizontal="justify" wrapText="1"/>
    </xf>
    <xf numFmtId="0" fontId="11" fillId="0" borderId="1" xfId="4" applyFont="1" applyBorder="1" applyAlignment="1">
      <alignment horizontal="center" wrapText="1"/>
    </xf>
    <xf numFmtId="0" fontId="11" fillId="0" borderId="1" xfId="4" applyFont="1" applyBorder="1" applyAlignment="1">
      <alignment horizontal="right" wrapText="1"/>
    </xf>
    <xf numFmtId="43" fontId="11" fillId="0" borderId="1" xfId="3" applyFont="1" applyFill="1" applyBorder="1" applyAlignment="1">
      <alignment horizontal="right" wrapText="1"/>
    </xf>
    <xf numFmtId="0" fontId="11" fillId="0" borderId="1" xfId="4" applyFont="1" applyBorder="1" applyAlignment="1">
      <alignment vertical="center" wrapText="1"/>
    </xf>
    <xf numFmtId="43" fontId="11" fillId="0" borderId="1" xfId="14" applyFont="1" applyFill="1" applyBorder="1" applyAlignment="1">
      <alignment horizontal="right"/>
    </xf>
    <xf numFmtId="2" fontId="11" fillId="3" borderId="1" xfId="0" applyNumberFormat="1" applyFont="1" applyFill="1" applyBorder="1" applyAlignment="1">
      <alignment horizontal="left"/>
    </xf>
    <xf numFmtId="0" fontId="11" fillId="3" borderId="1" xfId="4" applyFont="1" applyFill="1" applyBorder="1" applyAlignment="1">
      <alignment vertical="top" wrapText="1"/>
    </xf>
    <xf numFmtId="1" fontId="11" fillId="0" borderId="1" xfId="7" applyNumberFormat="1" applyFont="1" applyBorder="1" applyAlignment="1">
      <alignment horizontal="center"/>
    </xf>
    <xf numFmtId="43" fontId="11" fillId="7" borderId="2" xfId="14" applyFont="1" applyFill="1" applyBorder="1" applyAlignment="1">
      <alignment horizontal="right"/>
    </xf>
    <xf numFmtId="1" fontId="11" fillId="0" borderId="1" xfId="7" applyNumberFormat="1" applyFont="1" applyBorder="1" applyAlignment="1">
      <alignment horizontal="left" vertical="center" wrapText="1"/>
    </xf>
    <xf numFmtId="0" fontId="33" fillId="0" borderId="0" xfId="0" applyFont="1" applyAlignment="1">
      <alignment vertical="center" wrapText="1"/>
    </xf>
    <xf numFmtId="1" fontId="11" fillId="0" borderId="1" xfId="7" applyNumberFormat="1" applyFont="1" applyBorder="1"/>
    <xf numFmtId="2" fontId="11" fillId="0" borderId="1" xfId="7" applyNumberFormat="1" applyFont="1" applyBorder="1" applyAlignment="1">
      <alignment horizontal="right"/>
    </xf>
    <xf numFmtId="43" fontId="11" fillId="0" borderId="2" xfId="7" applyNumberFormat="1" applyFont="1" applyBorder="1" applyAlignment="1">
      <alignment horizontal="right"/>
    </xf>
    <xf numFmtId="0" fontId="11" fillId="3" borderId="1" xfId="0" applyFont="1" applyFill="1" applyBorder="1" applyAlignment="1">
      <alignment horizontal="left"/>
    </xf>
    <xf numFmtId="9" fontId="11" fillId="0" borderId="1" xfId="4" applyNumberFormat="1" applyFont="1" applyBorder="1" applyAlignment="1">
      <alignment horizontal="center"/>
    </xf>
    <xf numFmtId="0" fontId="11" fillId="0" borderId="13" xfId="4" applyFont="1" applyBorder="1" applyAlignment="1">
      <alignment horizontal="left" vertical="top" wrapText="1"/>
    </xf>
    <xf numFmtId="0" fontId="11" fillId="3" borderId="6" xfId="4" applyFont="1" applyFill="1" applyBorder="1" applyAlignment="1">
      <alignment vertical="top" wrapText="1"/>
    </xf>
    <xf numFmtId="2" fontId="11" fillId="3" borderId="12" xfId="0" applyNumberFormat="1" applyFont="1" applyFill="1" applyBorder="1" applyAlignment="1">
      <alignment horizontal="left" vertical="top"/>
    </xf>
    <xf numFmtId="0" fontId="11" fillId="3" borderId="11" xfId="4" applyFont="1" applyFill="1" applyBorder="1" applyAlignment="1">
      <alignment vertical="top" wrapText="1"/>
    </xf>
    <xf numFmtId="0" fontId="11" fillId="3" borderId="9" xfId="4" applyFont="1" applyFill="1" applyBorder="1" applyAlignment="1">
      <alignment vertical="top" wrapText="1"/>
    </xf>
    <xf numFmtId="43" fontId="11" fillId="3" borderId="1" xfId="3" applyFont="1" applyFill="1" applyBorder="1" applyAlignment="1">
      <alignment horizontal="right"/>
    </xf>
    <xf numFmtId="0" fontId="11" fillId="0" borderId="1" xfId="16" applyFont="1" applyBorder="1" applyAlignment="1">
      <alignment horizontal="center"/>
    </xf>
    <xf numFmtId="0" fontId="11" fillId="0" borderId="1" xfId="16" applyFont="1" applyBorder="1" applyAlignment="1">
      <alignment horizontal="left" vertical="top" wrapText="1"/>
    </xf>
    <xf numFmtId="0" fontId="11" fillId="0" borderId="1" xfId="16" applyFont="1" applyBorder="1" applyAlignment="1">
      <alignment horizontal="left" vertical="center" wrapText="1"/>
    </xf>
    <xf numFmtId="0" fontId="11" fillId="3" borderId="1" xfId="0" applyFont="1" applyFill="1" applyBorder="1" applyAlignment="1">
      <alignment horizontal="left" vertical="top"/>
    </xf>
    <xf numFmtId="0" fontId="11" fillId="0" borderId="1" xfId="0" applyFont="1" applyBorder="1" applyAlignment="1">
      <alignment horizontal="left" vertical="top"/>
    </xf>
    <xf numFmtId="0" fontId="3" fillId="0" borderId="9" xfId="11" applyFill="1" applyBorder="1" applyAlignment="1">
      <alignment vertical="center" wrapText="1"/>
    </xf>
    <xf numFmtId="0" fontId="3" fillId="0" borderId="9" xfId="11" applyFill="1" applyBorder="1" applyAlignment="1">
      <alignment horizontal="left" vertical="center"/>
    </xf>
    <xf numFmtId="0" fontId="3" fillId="0" borderId="9" xfId="11" applyFill="1" applyBorder="1" applyAlignment="1">
      <alignment horizontal="center" vertical="center" wrapText="1"/>
    </xf>
    <xf numFmtId="44" fontId="3" fillId="0" borderId="9" xfId="11" applyNumberFormat="1" applyFill="1" applyBorder="1" applyAlignment="1">
      <alignment horizontal="center" vertical="justify"/>
    </xf>
    <xf numFmtId="0" fontId="3" fillId="0" borderId="8" xfId="11" applyFill="1" applyBorder="1" applyAlignment="1">
      <alignment horizontal="center" vertical="justify"/>
    </xf>
    <xf numFmtId="0" fontId="3" fillId="0" borderId="1" xfId="11" applyFill="1" applyBorder="1" applyAlignment="1">
      <alignment horizontal="center" vertical="center"/>
    </xf>
    <xf numFmtId="0" fontId="3" fillId="0" borderId="1" xfId="11" applyFill="1" applyBorder="1" applyAlignment="1">
      <alignment horizontal="center" wrapText="1"/>
    </xf>
    <xf numFmtId="0" fontId="3" fillId="0" borderId="1" xfId="11" applyFill="1" applyBorder="1" applyAlignment="1">
      <alignment horizontal="center" vertical="center" wrapText="1"/>
    </xf>
    <xf numFmtId="44" fontId="3" fillId="0" borderId="1" xfId="11" applyNumberFormat="1" applyFill="1" applyBorder="1" applyAlignment="1">
      <alignment horizontal="center" vertical="justify"/>
    </xf>
    <xf numFmtId="0" fontId="3" fillId="0" borderId="2" xfId="11" applyFill="1" applyBorder="1" applyAlignment="1">
      <alignment horizontal="center" vertical="justify"/>
    </xf>
    <xf numFmtId="0" fontId="27" fillId="14" borderId="1" xfId="10" applyFont="1" applyFill="1" applyBorder="1" applyAlignment="1">
      <alignment horizontal="center" vertical="center"/>
    </xf>
    <xf numFmtId="0" fontId="27" fillId="14" borderId="3" xfId="10" applyFont="1" applyFill="1" applyBorder="1" applyAlignment="1">
      <alignment horizontal="left" vertical="center"/>
    </xf>
    <xf numFmtId="0" fontId="27" fillId="14" borderId="3" xfId="10" applyFont="1" applyFill="1" applyBorder="1" applyAlignment="1">
      <alignment vertical="center"/>
    </xf>
    <xf numFmtId="0" fontId="27" fillId="14" borderId="2" xfId="10" applyFont="1" applyFill="1" applyBorder="1" applyAlignment="1">
      <alignment vertical="center"/>
    </xf>
    <xf numFmtId="0" fontId="12" fillId="11" borderId="1" xfId="12" applyFont="1" applyBorder="1" applyAlignment="1">
      <alignment horizontal="center"/>
    </xf>
    <xf numFmtId="0" fontId="12" fillId="11" borderId="8" xfId="12" applyFont="1" applyBorder="1" applyAlignment="1"/>
    <xf numFmtId="0" fontId="12" fillId="11" borderId="2" xfId="12" applyFont="1" applyBorder="1" applyAlignment="1"/>
    <xf numFmtId="0" fontId="12" fillId="11" borderId="3" xfId="12" applyFont="1" applyBorder="1" applyAlignment="1"/>
    <xf numFmtId="0" fontId="12" fillId="11" borderId="4" xfId="12" applyFont="1" applyBorder="1" applyAlignment="1"/>
    <xf numFmtId="4" fontId="12" fillId="11" borderId="2" xfId="12" applyNumberFormat="1" applyFont="1" applyBorder="1"/>
    <xf numFmtId="166" fontId="28" fillId="8" borderId="1" xfId="11" applyNumberFormat="1" applyFont="1" applyFill="1" applyBorder="1" applyAlignment="1">
      <alignment horizontal="center"/>
    </xf>
    <xf numFmtId="166" fontId="28" fillId="8" borderId="1" xfId="11" applyNumberFormat="1" applyFont="1" applyFill="1" applyBorder="1" applyAlignment="1">
      <alignment horizontal="left"/>
    </xf>
    <xf numFmtId="0" fontId="28" fillId="8" borderId="1" xfId="11" applyFont="1" applyFill="1" applyBorder="1" applyAlignment="1"/>
    <xf numFmtId="0" fontId="28" fillId="8" borderId="2" xfId="11" applyFont="1" applyFill="1" applyBorder="1" applyAlignment="1"/>
    <xf numFmtId="0" fontId="28" fillId="8" borderId="1" xfId="11" applyFont="1" applyFill="1" applyBorder="1" applyAlignment="1">
      <alignment horizontal="center" vertical="center" wrapText="1"/>
    </xf>
    <xf numFmtId="0" fontId="28" fillId="8" borderId="1" xfId="11" applyFont="1" applyFill="1" applyBorder="1" applyAlignment="1">
      <alignment vertical="center" wrapText="1"/>
    </xf>
    <xf numFmtId="0" fontId="12" fillId="11" borderId="2" xfId="12" applyFont="1" applyBorder="1" applyAlignment="1">
      <alignment horizontal="left"/>
    </xf>
    <xf numFmtId="0" fontId="12" fillId="8" borderId="1" xfId="11" applyFont="1" applyFill="1" applyBorder="1" applyAlignment="1">
      <alignment horizontal="center" vertical="center" wrapText="1"/>
    </xf>
    <xf numFmtId="0" fontId="12" fillId="8" borderId="1" xfId="11" applyFont="1" applyFill="1" applyBorder="1" applyAlignment="1">
      <alignment vertical="center" wrapText="1"/>
    </xf>
    <xf numFmtId="166" fontId="28" fillId="8" borderId="6" xfId="11" applyNumberFormat="1" applyFont="1" applyFill="1" applyBorder="1" applyAlignment="1">
      <alignment horizontal="center"/>
    </xf>
    <xf numFmtId="0" fontId="28" fillId="8" borderId="13" xfId="11" applyFont="1" applyFill="1" applyBorder="1" applyAlignment="1">
      <alignment vertical="center"/>
    </xf>
    <xf numFmtId="0" fontId="28" fillId="8" borderId="6" xfId="11" applyFont="1" applyFill="1" applyBorder="1" applyAlignment="1">
      <alignment vertical="center"/>
    </xf>
    <xf numFmtId="166" fontId="28" fillId="8" borderId="13" xfId="11" applyNumberFormat="1" applyFont="1" applyFill="1" applyBorder="1" applyAlignment="1">
      <alignment horizontal="left"/>
    </xf>
    <xf numFmtId="0" fontId="28" fillId="8" borderId="1" xfId="11" applyFont="1" applyFill="1" applyBorder="1" applyAlignment="1">
      <alignment vertical="center"/>
    </xf>
    <xf numFmtId="0" fontId="15" fillId="5" borderId="0" xfId="0" applyFont="1" applyFill="1" applyAlignment="1">
      <alignment horizontal="center"/>
    </xf>
    <xf numFmtId="0" fontId="16" fillId="5" borderId="0" xfId="0" applyFont="1" applyFill="1" applyAlignment="1">
      <alignment horizontal="right"/>
    </xf>
    <xf numFmtId="0" fontId="0" fillId="5" borderId="0" xfId="0" applyFill="1"/>
    <xf numFmtId="4" fontId="16" fillId="5" borderId="0" xfId="0" applyNumberFormat="1" applyFont="1" applyFill="1"/>
    <xf numFmtId="0" fontId="10" fillId="0" borderId="0" xfId="0" applyFont="1" applyAlignment="1">
      <alignment vertical="center"/>
    </xf>
    <xf numFmtId="0" fontId="10" fillId="0" borderId="0" xfId="0" applyFont="1"/>
    <xf numFmtId="0" fontId="11" fillId="0" borderId="0" xfId="0" applyFont="1" applyAlignment="1">
      <alignment vertical="center"/>
    </xf>
    <xf numFmtId="0" fontId="9" fillId="0" borderId="0" xfId="0" applyFont="1" applyAlignment="1">
      <alignment vertical="center"/>
    </xf>
    <xf numFmtId="0" fontId="9" fillId="0" borderId="0" xfId="0" applyFont="1" applyAlignment="1">
      <alignment horizontal="left"/>
    </xf>
    <xf numFmtId="168" fontId="10" fillId="0" borderId="2" xfId="15" applyNumberFormat="1" applyFont="1" applyFill="1" applyBorder="1" applyAlignment="1">
      <alignment horizontal="right" vertical="center"/>
    </xf>
    <xf numFmtId="0" fontId="28" fillId="8" borderId="2" xfId="11" applyFont="1" applyFill="1" applyBorder="1" applyAlignment="1">
      <alignment vertical="center" wrapText="1"/>
    </xf>
    <xf numFmtId="4" fontId="10" fillId="0" borderId="2" xfId="0" applyNumberFormat="1" applyFont="1" applyBorder="1" applyAlignment="1">
      <alignment wrapText="1"/>
    </xf>
    <xf numFmtId="0" fontId="28" fillId="10" borderId="2" xfId="11" applyFont="1" applyBorder="1" applyAlignment="1">
      <alignment vertical="center" wrapText="1"/>
    </xf>
    <xf numFmtId="0" fontId="12" fillId="8" borderId="2" xfId="11" applyFont="1" applyFill="1" applyBorder="1" applyAlignment="1">
      <alignment vertical="center" wrapText="1"/>
    </xf>
    <xf numFmtId="0" fontId="10" fillId="13" borderId="2" xfId="0" applyFont="1" applyFill="1" applyBorder="1"/>
    <xf numFmtId="4" fontId="10" fillId="3" borderId="2" xfId="0" applyNumberFormat="1" applyFont="1" applyFill="1" applyBorder="1" applyAlignment="1">
      <alignment wrapText="1"/>
    </xf>
    <xf numFmtId="43" fontId="11" fillId="3" borderId="2" xfId="14" applyFont="1" applyFill="1" applyBorder="1" applyAlignment="1">
      <alignment horizontal="right"/>
    </xf>
    <xf numFmtId="167" fontId="6" fillId="0" borderId="0" xfId="0" applyNumberFormat="1" applyFont="1" applyAlignment="1">
      <alignment horizontal="right"/>
    </xf>
    <xf numFmtId="0" fontId="28" fillId="8" borderId="1" xfId="11" applyFont="1" applyFill="1" applyBorder="1" applyAlignment="1">
      <alignment horizontal="center" vertical="center"/>
    </xf>
    <xf numFmtId="167" fontId="12" fillId="3" borderId="1" xfId="5" applyNumberFormat="1" applyFont="1" applyFill="1" applyBorder="1" applyAlignment="1">
      <alignment horizontal="right"/>
    </xf>
    <xf numFmtId="167" fontId="14" fillId="14" borderId="1" xfId="10" applyNumberFormat="1" applyFont="1" applyFill="1" applyBorder="1" applyAlignment="1">
      <alignment horizontal="right" vertical="center"/>
    </xf>
    <xf numFmtId="0" fontId="11" fillId="0" borderId="13" xfId="8" applyFont="1" applyBorder="1" applyAlignment="1">
      <alignment horizontal="left" vertical="top" wrapText="1"/>
    </xf>
    <xf numFmtId="0" fontId="11" fillId="0" borderId="6" xfId="0" applyFont="1" applyBorder="1" applyAlignment="1">
      <alignment horizontal="left" vertical="center" wrapText="1"/>
    </xf>
    <xf numFmtId="0" fontId="11" fillId="0" borderId="12" xfId="8" applyFont="1" applyBorder="1" applyAlignment="1">
      <alignment wrapText="1"/>
    </xf>
    <xf numFmtId="0" fontId="11" fillId="0" borderId="11" xfId="0" applyFont="1" applyBorder="1"/>
    <xf numFmtId="0" fontId="11" fillId="0" borderId="6" xfId="8" applyFont="1" applyBorder="1" applyAlignment="1">
      <alignment horizontal="left" vertical="top" wrapText="1"/>
    </xf>
    <xf numFmtId="0" fontId="11" fillId="0" borderId="5" xfId="0" applyFont="1" applyBorder="1" applyAlignment="1">
      <alignment horizontal="left" vertical="top" wrapText="1"/>
    </xf>
    <xf numFmtId="0" fontId="11" fillId="0" borderId="0" xfId="0" applyFont="1" applyAlignment="1">
      <alignment wrapText="1"/>
    </xf>
    <xf numFmtId="0" fontId="11" fillId="0" borderId="11" xfId="8" applyFont="1" applyBorder="1" applyAlignment="1">
      <alignment vertical="top" wrapText="1"/>
    </xf>
    <xf numFmtId="0" fontId="11" fillId="0" borderId="0" xfId="0" applyFont="1" applyAlignment="1">
      <alignment vertical="top" wrapText="1"/>
    </xf>
    <xf numFmtId="0" fontId="11" fillId="0" borderId="12" xfId="0" applyFont="1" applyBorder="1" applyAlignment="1">
      <alignment vertical="top" wrapText="1"/>
    </xf>
    <xf numFmtId="0" fontId="33" fillId="0" borderId="11" xfId="0" applyFont="1" applyBorder="1" applyAlignment="1">
      <alignment wrapText="1"/>
    </xf>
    <xf numFmtId="0" fontId="11" fillId="0" borderId="11" xfId="0" applyFont="1" applyBorder="1" applyAlignment="1">
      <alignment horizontal="left" vertical="center" wrapText="1"/>
    </xf>
    <xf numFmtId="0" fontId="11" fillId="0" borderId="11" xfId="8" applyFont="1" applyBorder="1" applyAlignment="1">
      <alignment horizontal="left" vertical="top" wrapText="1"/>
    </xf>
    <xf numFmtId="0" fontId="11" fillId="0" borderId="11" xfId="0" applyFont="1" applyBorder="1" applyAlignment="1">
      <alignment horizontal="left" vertical="top" wrapText="1"/>
    </xf>
    <xf numFmtId="0" fontId="11" fillId="0" borderId="11" xfId="8" applyFont="1" applyBorder="1" applyAlignment="1">
      <alignment horizontal="left" vertical="center" wrapText="1"/>
    </xf>
    <xf numFmtId="0" fontId="41" fillId="0" borderId="0" xfId="0" applyFont="1"/>
    <xf numFmtId="0" fontId="41" fillId="3" borderId="0" xfId="0" applyFont="1" applyFill="1"/>
    <xf numFmtId="0" fontId="43" fillId="0" borderId="12" xfId="0" applyFont="1" applyBorder="1" applyAlignment="1">
      <alignment wrapText="1"/>
    </xf>
    <xf numFmtId="0" fontId="43" fillId="3" borderId="12" xfId="0" applyFont="1" applyFill="1" applyBorder="1" applyAlignment="1">
      <alignment wrapText="1"/>
    </xf>
    <xf numFmtId="0" fontId="43" fillId="3" borderId="0" xfId="0" applyFont="1" applyFill="1" applyAlignment="1">
      <alignment wrapText="1"/>
    </xf>
    <xf numFmtId="0" fontId="43" fillId="0" borderId="0" xfId="0" applyFont="1" applyAlignment="1">
      <alignment wrapText="1"/>
    </xf>
    <xf numFmtId="0" fontId="42" fillId="0" borderId="0" xfId="0" applyFont="1" applyAlignment="1">
      <alignment wrapText="1"/>
    </xf>
    <xf numFmtId="0" fontId="42" fillId="0" borderId="0" xfId="0" applyFont="1"/>
    <xf numFmtId="0" fontId="33" fillId="0" borderId="1" xfId="4" applyFont="1" applyBorder="1" applyAlignment="1">
      <alignment vertical="top" wrapText="1"/>
    </xf>
    <xf numFmtId="0" fontId="41" fillId="0" borderId="0" xfId="0" applyFont="1" applyAlignment="1">
      <alignment wrapText="1"/>
    </xf>
    <xf numFmtId="0" fontId="38" fillId="0" borderId="18" xfId="13" applyFont="1" applyBorder="1" applyAlignment="1">
      <alignment vertical="top" wrapText="1"/>
    </xf>
    <xf numFmtId="0" fontId="38" fillId="0" borderId="19" xfId="13" applyFont="1" applyBorder="1" applyAlignment="1">
      <alignment vertical="top" wrapText="1"/>
    </xf>
    <xf numFmtId="0" fontId="33" fillId="0" borderId="0" xfId="0" applyFont="1" applyAlignment="1">
      <alignment horizontal="justify" vertical="top"/>
    </xf>
    <xf numFmtId="0" fontId="11" fillId="0" borderId="4" xfId="8" applyFont="1" applyBorder="1" applyAlignment="1">
      <alignment horizontal="left" vertical="center" wrapText="1"/>
    </xf>
    <xf numFmtId="4" fontId="11" fillId="3" borderId="9" xfId="0" applyNumberFormat="1" applyFont="1" applyFill="1" applyBorder="1" applyAlignment="1">
      <alignment horizontal="right"/>
    </xf>
    <xf numFmtId="0" fontId="11" fillId="3" borderId="4" xfId="5" applyFont="1" applyFill="1" applyBorder="1" applyAlignment="1">
      <alignment horizontal="left" vertical="top" wrapText="1"/>
    </xf>
    <xf numFmtId="0" fontId="11" fillId="0" borderId="6" xfId="0" applyFont="1" applyBorder="1" applyAlignment="1">
      <alignment horizontal="center"/>
    </xf>
    <xf numFmtId="0" fontId="11" fillId="0" borderId="11" xfId="0" applyFont="1" applyBorder="1" applyAlignment="1">
      <alignment horizontal="center"/>
    </xf>
    <xf numFmtId="0" fontId="11" fillId="0" borderId="16" xfId="0" applyFont="1" applyBorder="1" applyAlignment="1">
      <alignment horizontal="center"/>
    </xf>
    <xf numFmtId="0" fontId="11" fillId="0" borderId="11" xfId="0" applyFont="1" applyBorder="1" applyAlignment="1">
      <alignment horizontal="right"/>
    </xf>
    <xf numFmtId="0" fontId="11" fillId="0" borderId="12" xfId="0" applyFont="1" applyBorder="1" applyAlignment="1">
      <alignment horizontal="center"/>
    </xf>
    <xf numFmtId="0" fontId="43" fillId="3" borderId="0" xfId="0" applyFont="1" applyFill="1"/>
    <xf numFmtId="0" fontId="43" fillId="0" borderId="0" xfId="0" applyFont="1"/>
    <xf numFmtId="0" fontId="44" fillId="0" borderId="0" xfId="0" applyFont="1"/>
    <xf numFmtId="0" fontId="9" fillId="0" borderId="0" xfId="0" applyFont="1"/>
    <xf numFmtId="0" fontId="14" fillId="14" borderId="1" xfId="5" applyFont="1" applyFill="1" applyBorder="1" applyAlignment="1">
      <alignment horizontal="center" vertical="center"/>
    </xf>
    <xf numFmtId="0" fontId="14" fillId="14" borderId="2" xfId="5" applyFont="1" applyFill="1" applyBorder="1" applyAlignment="1">
      <alignment vertical="center"/>
    </xf>
    <xf numFmtId="0" fontId="14" fillId="14" borderId="3" xfId="5" applyFont="1" applyFill="1" applyBorder="1" applyAlignment="1">
      <alignment horizontal="left" vertical="center"/>
    </xf>
    <xf numFmtId="44" fontId="11" fillId="0" borderId="9" xfId="18" applyFont="1" applyFill="1" applyBorder="1" applyAlignment="1">
      <alignment horizontal="center" vertical="justify"/>
    </xf>
    <xf numFmtId="0" fontId="11" fillId="0" borderId="9" xfId="0" applyFont="1" applyBorder="1" applyAlignment="1">
      <alignment horizontal="center" vertical="justify"/>
    </xf>
    <xf numFmtId="44" fontId="11" fillId="0" borderId="1" xfId="18" applyFont="1" applyFill="1" applyBorder="1" applyAlignment="1">
      <alignment horizontal="center" vertical="justify"/>
    </xf>
    <xf numFmtId="0" fontId="11" fillId="0" borderId="1" xfId="0" applyFont="1" applyBorder="1" applyAlignment="1">
      <alignment horizontal="center" vertical="justify"/>
    </xf>
    <xf numFmtId="4" fontId="10" fillId="0" borderId="1" xfId="14" applyNumberFormat="1" applyFont="1" applyFill="1" applyBorder="1" applyAlignment="1">
      <alignment horizontal="right"/>
    </xf>
    <xf numFmtId="166" fontId="23" fillId="8" borderId="1" xfId="0" applyNumberFormat="1" applyFont="1" applyFill="1" applyBorder="1" applyAlignment="1">
      <alignment horizontal="center"/>
    </xf>
    <xf numFmtId="166" fontId="23" fillId="8" borderId="1" xfId="0" applyNumberFormat="1" applyFont="1" applyFill="1" applyBorder="1" applyAlignment="1">
      <alignment horizontal="left"/>
    </xf>
    <xf numFmtId="0" fontId="23" fillId="8" borderId="1" xfId="5" applyFont="1" applyFill="1" applyBorder="1" applyAlignment="1"/>
    <xf numFmtId="166" fontId="11" fillId="0" borderId="1" xfId="14" applyNumberFormat="1" applyFont="1" applyFill="1" applyBorder="1" applyAlignment="1">
      <alignment horizontal="right"/>
    </xf>
    <xf numFmtId="0" fontId="11" fillId="0" borderId="9" xfId="8" applyFont="1" applyBorder="1" applyAlignment="1">
      <alignment horizontal="left"/>
    </xf>
    <xf numFmtId="0" fontId="11" fillId="0" borderId="9" xfId="0" applyFont="1" applyBorder="1" applyAlignment="1">
      <alignment horizontal="left"/>
    </xf>
    <xf numFmtId="0" fontId="11" fillId="0" borderId="4" xfId="0" applyFont="1" applyBorder="1" applyAlignment="1">
      <alignment horizontal="left" vertical="justify"/>
    </xf>
    <xf numFmtId="4" fontId="11" fillId="3" borderId="1" xfId="0" applyNumberFormat="1" applyFont="1" applyFill="1" applyBorder="1" applyAlignment="1">
      <alignment horizontal="right"/>
    </xf>
    <xf numFmtId="166" fontId="11" fillId="0" borderId="9" xfId="8" applyNumberFormat="1" applyFont="1" applyBorder="1" applyAlignment="1">
      <alignment horizontal="center"/>
    </xf>
    <xf numFmtId="0" fontId="11" fillId="0" borderId="6" xfId="8" applyFont="1" applyBorder="1" applyAlignment="1">
      <alignment horizontal="left" vertical="justify" wrapText="1"/>
    </xf>
    <xf numFmtId="0" fontId="11" fillId="3" borderId="9" xfId="8" applyFont="1" applyFill="1" applyBorder="1" applyAlignment="1">
      <alignment horizontal="left" vertical="justify" wrapText="1"/>
    </xf>
    <xf numFmtId="166" fontId="23" fillId="0" borderId="9" xfId="14" applyNumberFormat="1" applyFont="1" applyFill="1" applyBorder="1" applyAlignment="1">
      <alignment horizontal="right"/>
    </xf>
    <xf numFmtId="3" fontId="11" fillId="3" borderId="1" xfId="0" applyNumberFormat="1" applyFont="1" applyFill="1" applyBorder="1"/>
    <xf numFmtId="166" fontId="11" fillId="3" borderId="1" xfId="14" applyNumberFormat="1" applyFont="1" applyFill="1" applyBorder="1" applyAlignment="1"/>
    <xf numFmtId="0" fontId="11" fillId="3" borderId="6" xfId="8" applyFont="1" applyFill="1" applyBorder="1" applyAlignment="1">
      <alignment horizontal="left" vertical="top" wrapText="1"/>
    </xf>
    <xf numFmtId="0" fontId="11" fillId="3" borderId="5" xfId="0" applyFont="1" applyFill="1" applyBorder="1" applyAlignment="1">
      <alignment horizontal="left" vertical="top" wrapText="1"/>
    </xf>
    <xf numFmtId="0" fontId="11" fillId="0" borderId="6" xfId="0" applyFont="1" applyBorder="1"/>
    <xf numFmtId="166" fontId="11" fillId="0" borderId="6" xfId="14" applyNumberFormat="1" applyFont="1" applyFill="1" applyBorder="1" applyAlignment="1">
      <alignment horizontal="right"/>
    </xf>
    <xf numFmtId="0" fontId="11" fillId="3" borderId="11" xfId="8" applyFont="1" applyFill="1" applyBorder="1" applyAlignment="1">
      <alignment wrapText="1"/>
    </xf>
    <xf numFmtId="0" fontId="11" fillId="3" borderId="0" xfId="0" applyFont="1" applyFill="1" applyAlignment="1">
      <alignment wrapText="1"/>
    </xf>
    <xf numFmtId="166" fontId="11" fillId="0" borderId="11" xfId="14" applyNumberFormat="1" applyFont="1" applyFill="1" applyBorder="1" applyAlignment="1">
      <alignment horizontal="right"/>
    </xf>
    <xf numFmtId="4" fontId="11" fillId="0" borderId="11" xfId="0" applyNumberFormat="1" applyFont="1" applyBorder="1" applyAlignment="1">
      <alignment horizontal="right"/>
    </xf>
    <xf numFmtId="0" fontId="11" fillId="3" borderId="11" xfId="8" applyFont="1" applyFill="1" applyBorder="1"/>
    <xf numFmtId="0" fontId="11" fillId="3" borderId="11" xfId="8" applyFont="1" applyFill="1" applyBorder="1" applyAlignment="1">
      <alignment vertical="top" wrapText="1"/>
    </xf>
    <xf numFmtId="0" fontId="11" fillId="3" borderId="0" xfId="0" applyFont="1" applyFill="1" applyAlignment="1">
      <alignment vertical="top" wrapText="1"/>
    </xf>
    <xf numFmtId="0" fontId="11" fillId="3" borderId="12" xfId="0" applyFont="1" applyFill="1" applyBorder="1" applyAlignment="1">
      <alignment vertical="top" wrapText="1"/>
    </xf>
    <xf numFmtId="0" fontId="11" fillId="0" borderId="3" xfId="0" applyFont="1" applyBorder="1" applyAlignment="1">
      <alignment horizontal="left"/>
    </xf>
    <xf numFmtId="4" fontId="10" fillId="0" borderId="9" xfId="14" applyNumberFormat="1" applyFont="1" applyFill="1" applyBorder="1" applyAlignment="1">
      <alignment horizontal="right"/>
    </xf>
    <xf numFmtId="0" fontId="10" fillId="8" borderId="2" xfId="5" applyFont="1" applyFill="1" applyBorder="1" applyAlignment="1"/>
    <xf numFmtId="0" fontId="11" fillId="3" borderId="6" xfId="0" applyFont="1" applyFill="1" applyBorder="1" applyAlignment="1">
      <alignment horizontal="left" vertical="center" wrapText="1"/>
    </xf>
    <xf numFmtId="4" fontId="11" fillId="0" borderId="9" xfId="0" applyNumberFormat="1" applyFont="1" applyBorder="1" applyAlignment="1">
      <alignment horizontal="right"/>
    </xf>
    <xf numFmtId="0" fontId="41" fillId="3" borderId="0" xfId="0" applyFont="1" applyFill="1" applyAlignment="1">
      <alignment wrapText="1"/>
    </xf>
    <xf numFmtId="0" fontId="11" fillId="0" borderId="1" xfId="5" applyFont="1" applyFill="1" applyBorder="1" applyAlignment="1">
      <alignment vertical="top" wrapText="1"/>
    </xf>
    <xf numFmtId="0" fontId="11" fillId="0" borderId="1" xfId="5" applyFont="1" applyFill="1" applyBorder="1" applyAlignment="1">
      <alignment horizontal="center" wrapText="1"/>
    </xf>
    <xf numFmtId="0" fontId="11" fillId="0" borderId="1" xfId="5" applyFont="1" applyFill="1" applyBorder="1" applyAlignment="1">
      <alignment wrapText="1"/>
    </xf>
    <xf numFmtId="4" fontId="10" fillId="0" borderId="9" xfId="0" applyNumberFormat="1" applyFont="1" applyBorder="1" applyAlignment="1">
      <alignment horizontal="right"/>
    </xf>
    <xf numFmtId="0" fontId="11" fillId="0" borderId="3" xfId="8" applyFont="1" applyBorder="1" applyAlignment="1">
      <alignment horizontal="left" vertical="top" wrapText="1"/>
    </xf>
    <xf numFmtId="0" fontId="11" fillId="3" borderId="1" xfId="8" applyFont="1" applyFill="1" applyBorder="1" applyAlignment="1">
      <alignment horizontal="left" vertical="top" wrapText="1"/>
    </xf>
    <xf numFmtId="0" fontId="11" fillId="0" borderId="1" xfId="0" applyFont="1" applyBorder="1" applyAlignment="1">
      <alignment horizontal="justify" vertical="top"/>
    </xf>
    <xf numFmtId="0" fontId="11" fillId="3" borderId="6" xfId="0" applyFont="1" applyFill="1" applyBorder="1"/>
    <xf numFmtId="4" fontId="11" fillId="3" borderId="6" xfId="0" applyNumberFormat="1" applyFont="1" applyFill="1" applyBorder="1"/>
    <xf numFmtId="166" fontId="11" fillId="3" borderId="6" xfId="14" applyNumberFormat="1" applyFont="1" applyFill="1" applyBorder="1" applyAlignment="1"/>
    <xf numFmtId="0" fontId="11" fillId="3" borderId="1" xfId="8" applyFont="1" applyFill="1" applyBorder="1" applyAlignment="1">
      <alignment horizontal="left" wrapText="1"/>
    </xf>
    <xf numFmtId="0" fontId="11" fillId="3" borderId="1" xfId="8" applyFont="1" applyFill="1" applyBorder="1" applyAlignment="1">
      <alignment vertical="top" wrapText="1"/>
    </xf>
    <xf numFmtId="0" fontId="11" fillId="3" borderId="9" xfId="8" applyFont="1" applyFill="1" applyBorder="1" applyAlignment="1">
      <alignment horizontal="center"/>
    </xf>
    <xf numFmtId="0" fontId="11" fillId="0" borderId="9" xfId="8" applyFont="1" applyBorder="1" applyAlignment="1">
      <alignment horizontal="center"/>
    </xf>
    <xf numFmtId="4" fontId="11" fillId="0" borderId="1" xfId="8" applyNumberFormat="1" applyFont="1" applyBorder="1" applyAlignment="1">
      <alignment horizontal="right"/>
    </xf>
    <xf numFmtId="0" fontId="10" fillId="8" borderId="4" xfId="5" applyFont="1" applyFill="1" applyBorder="1" applyAlignment="1"/>
    <xf numFmtId="0" fontId="45" fillId="0" borderId="0" xfId="0" applyFont="1"/>
    <xf numFmtId="0" fontId="11" fillId="0" borderId="2" xfId="0" applyFont="1" applyBorder="1" applyAlignment="1">
      <alignment horizontal="left" wrapText="1"/>
    </xf>
    <xf numFmtId="0" fontId="11" fillId="3" borderId="7" xfId="5" applyFont="1" applyFill="1" applyBorder="1" applyAlignment="1">
      <alignment horizontal="left" vertical="top" wrapText="1"/>
    </xf>
    <xf numFmtId="0" fontId="36" fillId="0" borderId="9" xfId="8" applyFont="1" applyBorder="1" applyAlignment="1">
      <alignment horizontal="center"/>
    </xf>
    <xf numFmtId="0" fontId="11" fillId="3" borderId="15" xfId="8" applyFont="1" applyFill="1" applyBorder="1" applyAlignment="1">
      <alignment horizontal="right"/>
    </xf>
    <xf numFmtId="0" fontId="11" fillId="0" borderId="1" xfId="8" applyFont="1" applyBorder="1" applyAlignment="1">
      <alignment horizontal="left" vertical="center" wrapText="1"/>
    </xf>
    <xf numFmtId="0" fontId="36" fillId="0" borderId="1" xfId="8" applyFont="1" applyBorder="1" applyAlignment="1">
      <alignment horizontal="center"/>
    </xf>
    <xf numFmtId="0" fontId="15" fillId="13" borderId="1" xfId="0" applyFont="1" applyFill="1" applyBorder="1" applyAlignment="1">
      <alignment horizontal="center"/>
    </xf>
    <xf numFmtId="0" fontId="46" fillId="13" borderId="2" xfId="0" applyFont="1" applyFill="1" applyBorder="1" applyAlignment="1">
      <alignment horizontal="left"/>
    </xf>
    <xf numFmtId="0" fontId="10" fillId="13" borderId="2" xfId="0" applyFont="1" applyFill="1" applyBorder="1" applyAlignment="1">
      <alignment horizontal="left"/>
    </xf>
    <xf numFmtId="4" fontId="16" fillId="13" borderId="1" xfId="0" applyNumberFormat="1" applyFont="1" applyFill="1" applyBorder="1"/>
    <xf numFmtId="0" fontId="14" fillId="14" borderId="3" xfId="5" applyFont="1" applyFill="1" applyBorder="1" applyAlignment="1">
      <alignment vertical="center"/>
    </xf>
    <xf numFmtId="0" fontId="14" fillId="14" borderId="4" xfId="5" applyFont="1" applyFill="1" applyBorder="1" applyAlignment="1">
      <alignment vertical="center"/>
    </xf>
    <xf numFmtId="0" fontId="10" fillId="8" borderId="1" xfId="0" applyFont="1" applyFill="1" applyBorder="1" applyAlignment="1">
      <alignment horizontal="center" vertical="center" wrapText="1"/>
    </xf>
    <xf numFmtId="0" fontId="10" fillId="8" borderId="1" xfId="0" applyFont="1" applyFill="1" applyBorder="1" applyAlignment="1">
      <alignment horizontal="left" vertical="center" wrapText="1"/>
    </xf>
    <xf numFmtId="4" fontId="10" fillId="0" borderId="1" xfId="0" applyNumberFormat="1" applyFont="1" applyBorder="1" applyAlignment="1">
      <alignment horizontal="right" wrapText="1"/>
    </xf>
    <xf numFmtId="0" fontId="10" fillId="8" borderId="1" xfId="0" applyFont="1" applyFill="1" applyBorder="1" applyAlignment="1">
      <alignment vertical="center" wrapText="1"/>
    </xf>
    <xf numFmtId="4" fontId="10" fillId="0" borderId="1" xfId="0" applyNumberFormat="1" applyFont="1" applyBorder="1" applyAlignment="1">
      <alignment wrapText="1"/>
    </xf>
    <xf numFmtId="166" fontId="10" fillId="15" borderId="1" xfId="0" applyNumberFormat="1" applyFont="1" applyFill="1" applyBorder="1" applyAlignment="1">
      <alignment horizontal="center"/>
    </xf>
    <xf numFmtId="0" fontId="10" fillId="15" borderId="1" xfId="0" applyFont="1" applyFill="1" applyBorder="1"/>
    <xf numFmtId="4" fontId="11" fillId="0" borderId="1" xfId="14" applyNumberFormat="1" applyFont="1" applyBorder="1" applyAlignment="1"/>
    <xf numFmtId="168" fontId="10" fillId="0" borderId="1" xfId="20" applyNumberFormat="1" applyFont="1" applyBorder="1" applyAlignment="1">
      <alignment vertical="center" wrapText="1"/>
    </xf>
    <xf numFmtId="168" fontId="10" fillId="8" borderId="1" xfId="20" applyNumberFormat="1" applyFont="1" applyFill="1" applyBorder="1" applyAlignment="1">
      <alignment vertical="center" wrapText="1"/>
    </xf>
    <xf numFmtId="0" fontId="11" fillId="0" borderId="1" xfId="0" applyFont="1" applyBorder="1" applyAlignment="1">
      <alignment vertical="center" wrapText="1"/>
    </xf>
    <xf numFmtId="168" fontId="11" fillId="0" borderId="1" xfId="20" applyNumberFormat="1" applyFont="1" applyBorder="1" applyAlignment="1">
      <alignment horizontal="right"/>
    </xf>
    <xf numFmtId="0" fontId="10" fillId="13" borderId="1" xfId="0" applyFont="1" applyFill="1" applyBorder="1" applyAlignment="1">
      <alignment horizontal="center"/>
    </xf>
    <xf numFmtId="0" fontId="10" fillId="13" borderId="3" xfId="0" applyFont="1" applyFill="1" applyBorder="1"/>
    <xf numFmtId="0" fontId="10" fillId="13" borderId="4" xfId="0" applyFont="1" applyFill="1" applyBorder="1"/>
    <xf numFmtId="0" fontId="47" fillId="14" borderId="1" xfId="5" applyFont="1" applyFill="1" applyBorder="1" applyAlignment="1">
      <alignment horizontal="center" vertical="center"/>
    </xf>
    <xf numFmtId="166" fontId="28" fillId="8" borderId="6" xfId="21" applyNumberFormat="1" applyFont="1" applyFill="1" applyBorder="1" applyAlignment="1">
      <alignment horizontal="center"/>
    </xf>
    <xf numFmtId="0" fontId="28" fillId="8" borderId="13" xfId="21" applyFont="1" applyFill="1" applyBorder="1" applyAlignment="1">
      <alignment vertical="center"/>
    </xf>
    <xf numFmtId="0" fontId="28" fillId="8" borderId="6" xfId="21" applyFont="1" applyFill="1" applyBorder="1" applyAlignment="1">
      <alignment vertical="center"/>
    </xf>
    <xf numFmtId="0" fontId="28" fillId="8" borderId="1" xfId="21" applyFont="1" applyFill="1" applyBorder="1" applyAlignment="1">
      <alignment vertical="center"/>
    </xf>
    <xf numFmtId="166" fontId="2" fillId="3" borderId="6" xfId="21" applyNumberFormat="1" applyFill="1" applyBorder="1" applyAlignment="1">
      <alignment horizontal="center"/>
    </xf>
    <xf numFmtId="0" fontId="28" fillId="3" borderId="6" xfId="21" applyFont="1" applyFill="1" applyBorder="1" applyAlignment="1">
      <alignment vertical="center"/>
    </xf>
    <xf numFmtId="0" fontId="28" fillId="3" borderId="1" xfId="21" applyFont="1" applyFill="1" applyBorder="1" applyAlignment="1">
      <alignment vertical="center"/>
    </xf>
    <xf numFmtId="43" fontId="11" fillId="0" borderId="1" xfId="14" applyFont="1" applyBorder="1" applyAlignment="1">
      <alignment horizontal="right"/>
    </xf>
    <xf numFmtId="0" fontId="11" fillId="3" borderId="1" xfId="0" applyFont="1" applyFill="1" applyBorder="1" applyAlignment="1">
      <alignment vertical="top"/>
    </xf>
    <xf numFmtId="43" fontId="11" fillId="0" borderId="1" xfId="14" applyFont="1" applyFill="1" applyBorder="1" applyAlignment="1">
      <alignment horizontal="right" vertical="center"/>
    </xf>
    <xf numFmtId="0" fontId="33" fillId="0" borderId="1" xfId="4" applyFont="1" applyBorder="1" applyAlignment="1">
      <alignment horizontal="left" vertical="center" wrapText="1"/>
    </xf>
    <xf numFmtId="0" fontId="33" fillId="0" borderId="1" xfId="4" applyFont="1" applyBorder="1" applyAlignment="1">
      <alignment horizontal="left" wrapText="1"/>
    </xf>
    <xf numFmtId="4" fontId="11" fillId="0" borderId="1" xfId="14" applyNumberFormat="1" applyFont="1" applyBorder="1" applyAlignment="1">
      <alignment horizontal="right"/>
    </xf>
    <xf numFmtId="4" fontId="11" fillId="3" borderId="1" xfId="14" applyNumberFormat="1" applyFont="1" applyFill="1" applyBorder="1" applyAlignment="1">
      <alignment horizontal="right"/>
    </xf>
    <xf numFmtId="0" fontId="11" fillId="3" borderId="1" xfId="4" applyFont="1" applyFill="1" applyBorder="1" applyAlignment="1">
      <alignment horizontal="left" vertical="top" wrapText="1"/>
    </xf>
    <xf numFmtId="43" fontId="11" fillId="3" borderId="4" xfId="14" applyFont="1" applyFill="1" applyBorder="1" applyAlignment="1">
      <alignment horizontal="right"/>
    </xf>
    <xf numFmtId="0" fontId="45" fillId="3" borderId="1" xfId="0" applyFont="1" applyFill="1" applyBorder="1"/>
    <xf numFmtId="4" fontId="10" fillId="3" borderId="1" xfId="0" applyNumberFormat="1" applyFont="1" applyFill="1" applyBorder="1" applyAlignment="1">
      <alignment horizontal="right"/>
    </xf>
    <xf numFmtId="166" fontId="28" fillId="15" borderId="1" xfId="21" applyNumberFormat="1" applyFont="1" applyFill="1" applyBorder="1" applyAlignment="1">
      <alignment horizontal="center"/>
    </xf>
    <xf numFmtId="166" fontId="28" fillId="15" borderId="13" xfId="21" applyNumberFormat="1" applyFont="1" applyFill="1" applyBorder="1" applyAlignment="1">
      <alignment horizontal="left"/>
    </xf>
    <xf numFmtId="2" fontId="11" fillId="3" borderId="6" xfId="0" applyNumberFormat="1" applyFont="1" applyFill="1" applyBorder="1" applyAlignment="1">
      <alignment horizontal="left" vertical="top" wrapText="1"/>
    </xf>
    <xf numFmtId="43" fontId="11" fillId="0" borderId="6" xfId="14" applyFont="1" applyFill="1" applyBorder="1" applyAlignment="1">
      <alignment horizontal="center"/>
    </xf>
    <xf numFmtId="4" fontId="11" fillId="3" borderId="6" xfId="14" applyNumberFormat="1" applyFont="1" applyFill="1" applyBorder="1" applyAlignment="1">
      <alignment horizontal="right"/>
    </xf>
    <xf numFmtId="2" fontId="11" fillId="3" borderId="8" xfId="0" applyNumberFormat="1" applyFont="1" applyFill="1" applyBorder="1" applyAlignment="1">
      <alignment horizontal="center"/>
    </xf>
    <xf numFmtId="0" fontId="33" fillId="3" borderId="1" xfId="4" applyFont="1" applyFill="1" applyBorder="1" applyAlignment="1">
      <alignment vertical="top" wrapText="1"/>
    </xf>
    <xf numFmtId="43" fontId="11" fillId="3" borderId="1" xfId="14" applyFont="1" applyFill="1" applyBorder="1" applyAlignment="1">
      <alignment horizontal="right"/>
    </xf>
    <xf numFmtId="4" fontId="11" fillId="3" borderId="4" xfId="14" applyNumberFormat="1" applyFont="1" applyFill="1" applyBorder="1" applyAlignment="1">
      <alignment horizontal="right"/>
    </xf>
    <xf numFmtId="0" fontId="11" fillId="3" borderId="2" xfId="4" applyFont="1" applyFill="1" applyBorder="1" applyAlignment="1">
      <alignment horizontal="left" vertical="top" wrapText="1"/>
    </xf>
    <xf numFmtId="0" fontId="11" fillId="3" borderId="1" xfId="4" applyFont="1" applyFill="1" applyBorder="1" applyAlignment="1">
      <alignment horizontal="center"/>
    </xf>
    <xf numFmtId="43" fontId="11" fillId="3" borderId="1" xfId="14" applyFont="1" applyFill="1" applyBorder="1" applyAlignment="1"/>
    <xf numFmtId="4" fontId="11" fillId="3" borderId="1" xfId="14" applyNumberFormat="1" applyFont="1" applyFill="1" applyBorder="1" applyAlignment="1"/>
    <xf numFmtId="0" fontId="33" fillId="0" borderId="9" xfId="0" applyFont="1" applyBorder="1" applyAlignment="1">
      <alignment horizontal="left" wrapText="1"/>
    </xf>
    <xf numFmtId="0" fontId="11" fillId="3" borderId="1" xfId="4" applyFont="1" applyFill="1" applyBorder="1" applyAlignment="1">
      <alignment horizontal="left" vertical="center" wrapText="1"/>
    </xf>
    <xf numFmtId="43" fontId="11" fillId="3" borderId="1" xfId="14" applyFont="1" applyFill="1" applyBorder="1" applyAlignment="1">
      <alignment horizontal="right" vertical="center"/>
    </xf>
    <xf numFmtId="0" fontId="11" fillId="3" borderId="1" xfId="4" applyFont="1" applyFill="1" applyBorder="1" applyAlignment="1">
      <alignment horizontal="justify" wrapText="1"/>
    </xf>
    <xf numFmtId="0" fontId="11" fillId="3" borderId="1" xfId="4" applyFont="1" applyFill="1" applyBorder="1" applyAlignment="1">
      <alignment horizontal="left" wrapText="1"/>
    </xf>
    <xf numFmtId="0" fontId="11" fillId="3" borderId="1" xfId="4" applyFont="1" applyFill="1" applyBorder="1" applyAlignment="1">
      <alignment horizontal="justify" vertical="center" wrapText="1"/>
    </xf>
    <xf numFmtId="0" fontId="11" fillId="3" borderId="1" xfId="4" applyFont="1" applyFill="1" applyBorder="1" applyAlignment="1">
      <alignment horizontal="center" wrapText="1"/>
    </xf>
    <xf numFmtId="0" fontId="11" fillId="3" borderId="1" xfId="4" applyFont="1" applyFill="1" applyBorder="1" applyAlignment="1">
      <alignment horizontal="right" wrapText="1"/>
    </xf>
    <xf numFmtId="43" fontId="11" fillId="3" borderId="1" xfId="14" applyFont="1" applyFill="1" applyBorder="1" applyAlignment="1">
      <alignment horizontal="right" wrapText="1"/>
    </xf>
    <xf numFmtId="0" fontId="11" fillId="3" borderId="1" xfId="16" applyFont="1" applyFill="1" applyBorder="1" applyAlignment="1">
      <alignment horizontal="right"/>
    </xf>
    <xf numFmtId="4" fontId="11" fillId="0" borderId="4" xfId="14" applyNumberFormat="1" applyFont="1" applyBorder="1" applyAlignment="1">
      <alignment horizontal="right"/>
    </xf>
    <xf numFmtId="1" fontId="11" fillId="0" borderId="1" xfId="7" applyNumberFormat="1" applyFont="1" applyBorder="1" applyAlignment="1">
      <alignment horizontal="left" vertical="top" wrapText="1"/>
    </xf>
    <xf numFmtId="0" fontId="33" fillId="0" borderId="3" xfId="0" applyFont="1" applyBorder="1" applyAlignment="1">
      <alignment vertical="top" wrapText="1"/>
    </xf>
    <xf numFmtId="2" fontId="11" fillId="0" borderId="4" xfId="7" applyNumberFormat="1" applyFont="1" applyBorder="1" applyAlignment="1">
      <alignment horizontal="right"/>
    </xf>
    <xf numFmtId="4" fontId="11" fillId="3" borderId="1" xfId="7" applyNumberFormat="1" applyFont="1" applyFill="1" applyBorder="1" applyAlignment="1">
      <alignment horizontal="right"/>
    </xf>
    <xf numFmtId="0" fontId="11" fillId="0" borderId="1" xfId="8" applyFont="1" applyBorder="1" applyAlignment="1">
      <alignment horizontal="center" wrapText="1"/>
    </xf>
    <xf numFmtId="4" fontId="11" fillId="0" borderId="1" xfId="14" applyNumberFormat="1" applyFont="1" applyBorder="1" applyProtection="1">
      <protection locked="0"/>
    </xf>
    <xf numFmtId="0" fontId="36" fillId="3" borderId="1" xfId="4" applyFont="1" applyFill="1" applyBorder="1" applyAlignment="1">
      <alignment vertical="top" wrapText="1"/>
    </xf>
    <xf numFmtId="4" fontId="10" fillId="3" borderId="4" xfId="0" applyNumberFormat="1" applyFont="1" applyFill="1" applyBorder="1" applyAlignment="1">
      <alignment horizontal="right"/>
    </xf>
    <xf numFmtId="0" fontId="12" fillId="13" borderId="1" xfId="22" applyFont="1" applyFill="1" applyBorder="1" applyAlignment="1">
      <alignment horizontal="center"/>
    </xf>
    <xf numFmtId="0" fontId="12" fillId="13" borderId="8" xfId="22" applyFont="1" applyFill="1" applyBorder="1" applyAlignment="1"/>
    <xf numFmtId="0" fontId="12" fillId="13" borderId="2" xfId="22" applyFont="1" applyFill="1" applyBorder="1" applyAlignment="1"/>
    <xf numFmtId="0" fontId="12" fillId="13" borderId="3" xfId="22" applyFont="1" applyFill="1" applyBorder="1" applyAlignment="1"/>
    <xf numFmtId="0" fontId="12" fillId="13" borderId="4" xfId="22" applyFont="1" applyFill="1" applyBorder="1" applyAlignment="1"/>
    <xf numFmtId="4" fontId="12" fillId="13" borderId="1" xfId="22" applyNumberFormat="1" applyFont="1" applyFill="1" applyBorder="1"/>
    <xf numFmtId="0" fontId="12" fillId="8" borderId="1" xfId="0" applyFont="1" applyFill="1" applyBorder="1" applyAlignment="1">
      <alignment vertical="center"/>
    </xf>
    <xf numFmtId="0" fontId="12" fillId="8" borderId="1" xfId="0" applyFont="1" applyFill="1" applyBorder="1" applyAlignment="1">
      <alignment horizontal="center" vertical="center"/>
    </xf>
    <xf numFmtId="167" fontId="14" fillId="14" borderId="1" xfId="5" applyNumberFormat="1" applyFont="1" applyFill="1" applyBorder="1" applyAlignment="1">
      <alignment horizontal="right" vertical="center"/>
    </xf>
    <xf numFmtId="0" fontId="49" fillId="0" borderId="0" xfId="0" applyFont="1" applyAlignment="1">
      <alignment horizontal="right"/>
    </xf>
    <xf numFmtId="43" fontId="49" fillId="0" borderId="0" xfId="14" applyFont="1" applyFill="1"/>
    <xf numFmtId="43" fontId="49" fillId="0" borderId="0" xfId="14" applyFont="1" applyFill="1" applyAlignment="1">
      <alignment horizontal="right"/>
    </xf>
    <xf numFmtId="43" fontId="12" fillId="0" borderId="0" xfId="14" applyFont="1" applyFill="1" applyAlignment="1">
      <alignment horizontal="right"/>
    </xf>
    <xf numFmtId="0" fontId="44" fillId="0" borderId="0" xfId="0" applyFont="1" applyAlignment="1">
      <alignment horizontal="right"/>
    </xf>
    <xf numFmtId="43" fontId="8" fillId="0" borderId="0" xfId="0" applyNumberFormat="1" applyFont="1" applyAlignment="1">
      <alignment horizontal="right"/>
    </xf>
    <xf numFmtId="0" fontId="8" fillId="0" borderId="12" xfId="0" applyFont="1" applyBorder="1"/>
    <xf numFmtId="0" fontId="29" fillId="0" borderId="0" xfId="0" applyFont="1" applyAlignment="1">
      <alignment horizontal="center" vertical="center"/>
    </xf>
    <xf numFmtId="0" fontId="2" fillId="0" borderId="9" xfId="21" applyFill="1" applyBorder="1" applyAlignment="1">
      <alignment vertical="center" wrapText="1"/>
    </xf>
    <xf numFmtId="0" fontId="2" fillId="0" borderId="9" xfId="21" applyFill="1" applyBorder="1" applyAlignment="1">
      <alignment horizontal="left" vertical="center"/>
    </xf>
    <xf numFmtId="0" fontId="2" fillId="0" borderId="9" xfId="21" applyFill="1" applyBorder="1" applyAlignment="1">
      <alignment horizontal="center" vertical="center" wrapText="1"/>
    </xf>
    <xf numFmtId="44" fontId="2" fillId="0" borderId="9" xfId="21" applyNumberFormat="1" applyFill="1" applyBorder="1" applyAlignment="1">
      <alignment horizontal="center" vertical="justify"/>
    </xf>
    <xf numFmtId="0" fontId="2" fillId="0" borderId="8" xfId="21" applyFill="1" applyBorder="1" applyAlignment="1">
      <alignment horizontal="center" vertical="justify"/>
    </xf>
    <xf numFmtId="0" fontId="2" fillId="0" borderId="1" xfId="21" applyFill="1" applyBorder="1" applyAlignment="1">
      <alignment horizontal="center" vertical="center"/>
    </xf>
    <xf numFmtId="0" fontId="2" fillId="0" borderId="1" xfId="21" applyFill="1" applyBorder="1" applyAlignment="1">
      <alignment horizontal="center" wrapText="1"/>
    </xf>
    <xf numFmtId="0" fontId="2" fillId="0" borderId="1" xfId="21" applyFill="1" applyBorder="1" applyAlignment="1">
      <alignment horizontal="center" vertical="center" wrapText="1"/>
    </xf>
    <xf numFmtId="44" fontId="2" fillId="0" borderId="1" xfId="21" applyNumberFormat="1" applyFill="1" applyBorder="1" applyAlignment="1">
      <alignment horizontal="center" vertical="justify"/>
    </xf>
    <xf numFmtId="0" fontId="2" fillId="0" borderId="2" xfId="21" applyFill="1" applyBorder="1" applyAlignment="1">
      <alignment horizontal="center" vertical="justify"/>
    </xf>
    <xf numFmtId="166" fontId="28" fillId="8" borderId="1" xfId="21" applyNumberFormat="1" applyFont="1" applyFill="1" applyBorder="1" applyAlignment="1">
      <alignment horizontal="center"/>
    </xf>
    <xf numFmtId="166" fontId="28" fillId="8" borderId="1" xfId="21" applyNumberFormat="1" applyFont="1" applyFill="1" applyBorder="1" applyAlignment="1">
      <alignment horizontal="left"/>
    </xf>
    <xf numFmtId="0" fontId="28" fillId="8" borderId="1" xfId="21" applyFont="1" applyFill="1" applyBorder="1" applyAlignment="1"/>
    <xf numFmtId="0" fontId="28" fillId="8" borderId="2" xfId="21" applyFont="1" applyFill="1" applyBorder="1" applyAlignment="1"/>
    <xf numFmtId="4" fontId="10" fillId="0" borderId="2" xfId="14" applyNumberFormat="1" applyFont="1" applyFill="1" applyBorder="1" applyAlignment="1">
      <alignment horizontal="right"/>
    </xf>
    <xf numFmtId="0" fontId="22" fillId="0" borderId="12" xfId="0" applyFont="1" applyBorder="1"/>
    <xf numFmtId="166" fontId="11" fillId="0" borderId="2" xfId="14" applyNumberFormat="1" applyFont="1" applyFill="1" applyBorder="1" applyAlignment="1">
      <alignment horizontal="right"/>
    </xf>
    <xf numFmtId="0" fontId="36" fillId="3" borderId="12" xfId="8" applyFont="1" applyFill="1" applyBorder="1" applyAlignment="1">
      <alignment horizontal="left" vertical="justify"/>
    </xf>
    <xf numFmtId="0" fontId="11" fillId="0" borderId="6" xfId="0" applyFont="1" applyBorder="1" applyAlignment="1">
      <alignment horizontal="left" vertical="top" wrapText="1"/>
    </xf>
    <xf numFmtId="0" fontId="36" fillId="3" borderId="12" xfId="8" applyFont="1" applyFill="1" applyBorder="1" applyAlignment="1">
      <alignment wrapText="1"/>
    </xf>
    <xf numFmtId="0" fontId="36" fillId="0" borderId="0" xfId="8" applyFont="1"/>
    <xf numFmtId="0" fontId="36" fillId="0" borderId="12" xfId="8" applyFont="1" applyBorder="1" applyAlignment="1">
      <alignment wrapText="1"/>
    </xf>
    <xf numFmtId="0" fontId="36" fillId="0" borderId="0" xfId="0" applyFont="1"/>
    <xf numFmtId="0" fontId="5" fillId="0" borderId="12" xfId="0" applyFont="1" applyBorder="1"/>
    <xf numFmtId="0" fontId="5" fillId="0" borderId="0" xfId="0" applyFont="1"/>
    <xf numFmtId="4" fontId="22" fillId="0" borderId="12" xfId="0" applyNumberFormat="1" applyFont="1" applyBorder="1"/>
    <xf numFmtId="166" fontId="23" fillId="0" borderId="8" xfId="14" applyNumberFormat="1" applyFont="1" applyFill="1" applyBorder="1" applyAlignment="1">
      <alignment horizontal="right"/>
    </xf>
    <xf numFmtId="166" fontId="11" fillId="3" borderId="2" xfId="14" applyNumberFormat="1" applyFont="1" applyFill="1" applyBorder="1" applyAlignment="1"/>
    <xf numFmtId="166" fontId="25" fillId="0" borderId="13" xfId="14" applyNumberFormat="1" applyFont="1" applyFill="1" applyBorder="1" applyAlignment="1">
      <alignment horizontal="right"/>
    </xf>
    <xf numFmtId="166" fontId="25" fillId="0" borderId="12" xfId="14" applyNumberFormat="1" applyFont="1" applyFill="1" applyBorder="1" applyAlignment="1">
      <alignment horizontal="right"/>
    </xf>
    <xf numFmtId="0" fontId="22" fillId="0" borderId="12" xfId="0" applyFont="1" applyBorder="1" applyAlignment="1">
      <alignment horizontal="center"/>
    </xf>
    <xf numFmtId="0" fontId="11" fillId="0" borderId="11" xfId="8" applyFont="1" applyBorder="1" applyAlignment="1">
      <alignment horizontal="left"/>
    </xf>
    <xf numFmtId="0" fontId="11" fillId="0" borderId="12" xfId="0" applyFont="1" applyBorder="1" applyAlignment="1">
      <alignment horizontal="left"/>
    </xf>
    <xf numFmtId="0" fontId="0" fillId="0" borderId="12" xfId="0" applyBorder="1"/>
    <xf numFmtId="0" fontId="5" fillId="0" borderId="0" xfId="0" applyFont="1" applyAlignment="1">
      <alignment horizontal="center"/>
    </xf>
    <xf numFmtId="4" fontId="10" fillId="0" borderId="8" xfId="14" applyNumberFormat="1" applyFont="1" applyFill="1" applyBorder="1" applyAlignment="1">
      <alignment horizontal="right"/>
    </xf>
    <xf numFmtId="166" fontId="28" fillId="0" borderId="1" xfId="21" applyNumberFormat="1" applyFont="1" applyFill="1" applyBorder="1" applyAlignment="1">
      <alignment horizontal="center"/>
    </xf>
    <xf numFmtId="0" fontId="28" fillId="0" borderId="2" xfId="21" applyFont="1" applyFill="1" applyBorder="1" applyAlignment="1"/>
    <xf numFmtId="0" fontId="28" fillId="0" borderId="1" xfId="21" applyFont="1" applyFill="1" applyBorder="1" applyAlignment="1"/>
    <xf numFmtId="0" fontId="11" fillId="0" borderId="9" xfId="8" applyFont="1" applyBorder="1" applyAlignment="1">
      <alignment horizontal="left" vertical="center" wrapText="1"/>
    </xf>
    <xf numFmtId="0" fontId="11" fillId="0" borderId="9" xfId="0" applyFont="1" applyBorder="1" applyAlignment="1">
      <alignment horizontal="left" vertical="center" wrapText="1"/>
    </xf>
    <xf numFmtId="0" fontId="20" fillId="0" borderId="12" xfId="0" applyFont="1" applyBorder="1"/>
    <xf numFmtId="0" fontId="11" fillId="3" borderId="9" xfId="16" applyFont="1" applyFill="1" applyBorder="1" applyAlignment="1">
      <alignment horizontal="center"/>
    </xf>
    <xf numFmtId="0" fontId="11" fillId="3" borderId="1" xfId="16" applyFont="1" applyFill="1" applyBorder="1" applyAlignment="1"/>
    <xf numFmtId="4" fontId="11" fillId="3" borderId="1" xfId="16" applyNumberFormat="1" applyFont="1" applyFill="1" applyBorder="1" applyAlignment="1" applyProtection="1">
      <alignment horizontal="right"/>
      <protection locked="0"/>
    </xf>
    <xf numFmtId="0" fontId="14" fillId="9" borderId="1" xfId="10" applyFont="1" applyBorder="1" applyAlignment="1">
      <alignment horizontal="center" vertical="center"/>
    </xf>
    <xf numFmtId="0" fontId="14" fillId="9" borderId="3" xfId="10" applyFont="1" applyBorder="1" applyAlignment="1">
      <alignment horizontal="left" vertical="center"/>
    </xf>
    <xf numFmtId="0" fontId="14" fillId="9" borderId="3" xfId="10" applyFont="1" applyBorder="1" applyAlignment="1">
      <alignment vertical="center"/>
    </xf>
    <xf numFmtId="0" fontId="12" fillId="8" borderId="1" xfId="21" applyFont="1" applyFill="1" applyBorder="1" applyAlignment="1">
      <alignment horizontal="center" vertical="center" wrapText="1"/>
    </xf>
    <xf numFmtId="0" fontId="12" fillId="8" borderId="1" xfId="21" applyFont="1" applyFill="1" applyBorder="1" applyAlignment="1">
      <alignment vertical="center" wrapText="1"/>
    </xf>
    <xf numFmtId="0" fontId="10" fillId="8" borderId="1" xfId="0" applyFont="1" applyFill="1" applyBorder="1"/>
    <xf numFmtId="4" fontId="10" fillId="3" borderId="1" xfId="0" applyNumberFormat="1" applyFont="1" applyFill="1" applyBorder="1" applyAlignment="1">
      <alignment wrapText="1"/>
    </xf>
    <xf numFmtId="4" fontId="12" fillId="11" borderId="1" xfId="12" applyNumberFormat="1" applyFont="1" applyBorder="1"/>
    <xf numFmtId="0" fontId="15" fillId="16" borderId="0" xfId="0" applyFont="1" applyFill="1" applyAlignment="1">
      <alignment horizontal="center"/>
    </xf>
    <xf numFmtId="0" fontId="16" fillId="16" borderId="0" xfId="0" applyFont="1" applyFill="1" applyAlignment="1">
      <alignment horizontal="right"/>
    </xf>
    <xf numFmtId="0" fontId="0" fillId="16" borderId="0" xfId="0" applyFill="1"/>
    <xf numFmtId="4" fontId="16" fillId="16" borderId="0" xfId="0" applyNumberFormat="1" applyFont="1" applyFill="1"/>
    <xf numFmtId="0" fontId="14" fillId="9" borderId="2" xfId="10" applyFont="1" applyBorder="1" applyAlignment="1">
      <alignment vertical="center"/>
    </xf>
    <xf numFmtId="166" fontId="28" fillId="8" borderId="13" xfId="21" applyNumberFormat="1" applyFont="1" applyFill="1" applyBorder="1" applyAlignment="1">
      <alignment horizontal="left"/>
    </xf>
    <xf numFmtId="43" fontId="11" fillId="0" borderId="4" xfId="14" applyFont="1" applyBorder="1" applyAlignment="1">
      <alignment horizontal="right"/>
    </xf>
    <xf numFmtId="43" fontId="11" fillId="0" borderId="1" xfId="14" applyFont="1" applyFill="1" applyBorder="1" applyAlignment="1">
      <alignment horizontal="right" wrapText="1"/>
    </xf>
    <xf numFmtId="43" fontId="11" fillId="7" borderId="1" xfId="14" applyFont="1" applyFill="1" applyBorder="1" applyAlignment="1">
      <alignment horizontal="right"/>
    </xf>
    <xf numFmtId="0" fontId="28" fillId="8" borderId="2" xfId="21" applyFont="1" applyFill="1" applyBorder="1" applyAlignment="1">
      <alignment horizontal="center" vertical="center"/>
    </xf>
    <xf numFmtId="167" fontId="12" fillId="3" borderId="3" xfId="5" applyNumberFormat="1" applyFont="1" applyFill="1" applyBorder="1" applyAlignment="1">
      <alignment horizontal="right"/>
    </xf>
    <xf numFmtId="167" fontId="14" fillId="9" borderId="2" xfId="10" applyNumberFormat="1" applyFont="1" applyBorder="1" applyAlignment="1">
      <alignment horizontal="right" vertical="center"/>
    </xf>
    <xf numFmtId="43" fontId="8" fillId="0" borderId="0" xfId="14" applyFont="1"/>
    <xf numFmtId="43" fontId="8" fillId="0" borderId="0" xfId="14" applyFont="1" applyBorder="1" applyAlignment="1">
      <alignment horizontal="right" vertical="center"/>
    </xf>
    <xf numFmtId="43" fontId="5" fillId="0" borderId="0" xfId="14" applyFont="1" applyBorder="1" applyAlignment="1">
      <alignment horizontal="right" vertical="top"/>
    </xf>
    <xf numFmtId="43" fontId="6" fillId="0" borderId="0" xfId="14" applyFont="1" applyBorder="1" applyAlignment="1">
      <alignment horizontal="right" vertical="top"/>
    </xf>
    <xf numFmtId="0" fontId="0" fillId="0" borderId="1" xfId="0" applyBorder="1"/>
    <xf numFmtId="169" fontId="0" fillId="0" borderId="1" xfId="0" applyNumberFormat="1" applyBorder="1"/>
    <xf numFmtId="0" fontId="10" fillId="0" borderId="0" xfId="8" applyFont="1" applyAlignment="1">
      <alignment horizontal="left"/>
    </xf>
    <xf numFmtId="166" fontId="10" fillId="8" borderId="1" xfId="8" applyNumberFormat="1" applyFont="1" applyFill="1" applyBorder="1" applyAlignment="1">
      <alignment horizontal="left"/>
    </xf>
    <xf numFmtId="0" fontId="20" fillId="0" borderId="0" xfId="8" applyFont="1"/>
    <xf numFmtId="0" fontId="9" fillId="0" borderId="0" xfId="8" applyFont="1"/>
    <xf numFmtId="0" fontId="9" fillId="0" borderId="0" xfId="8" applyFont="1" applyAlignment="1">
      <alignment horizontal="center"/>
    </xf>
    <xf numFmtId="0" fontId="10" fillId="0" borderId="0" xfId="8" applyFont="1"/>
    <xf numFmtId="0" fontId="5" fillId="0" borderId="0" xfId="8"/>
    <xf numFmtId="167" fontId="12" fillId="3" borderId="4" xfId="5" applyNumberFormat="1" applyFont="1" applyFill="1" applyBorder="1" applyAlignment="1">
      <alignment horizontal="right"/>
    </xf>
    <xf numFmtId="0" fontId="11" fillId="0" borderId="1" xfId="8" applyFont="1" applyBorder="1" applyAlignment="1">
      <alignment horizontal="left" wrapText="1"/>
    </xf>
    <xf numFmtId="0" fontId="8" fillId="6" borderId="0" xfId="8" applyFont="1" applyFill="1"/>
    <xf numFmtId="0" fontId="8" fillId="0" borderId="0" xfId="8" applyFont="1"/>
    <xf numFmtId="0" fontId="8" fillId="0" borderId="0" xfId="8" applyFont="1" applyAlignment="1">
      <alignment horizontal="justify"/>
    </xf>
    <xf numFmtId="0" fontId="8" fillId="0" borderId="0" xfId="8" applyFont="1" applyAlignment="1">
      <alignment horizontal="right"/>
    </xf>
    <xf numFmtId="0" fontId="8" fillId="3" borderId="0" xfId="8" applyFont="1" applyFill="1"/>
    <xf numFmtId="0" fontId="10" fillId="0" borderId="0" xfId="8" applyFont="1" applyAlignment="1">
      <alignment horizontal="center"/>
    </xf>
    <xf numFmtId="0" fontId="44" fillId="0" borderId="0" xfId="8" applyFont="1"/>
    <xf numFmtId="0" fontId="6" fillId="0" borderId="0" xfId="8" applyFont="1" applyAlignment="1">
      <alignment horizontal="center"/>
    </xf>
    <xf numFmtId="0" fontId="6" fillId="0" borderId="0" xfId="8" applyFont="1" applyAlignment="1">
      <alignment horizontal="justify"/>
    </xf>
    <xf numFmtId="0" fontId="6" fillId="0" borderId="0" xfId="8" applyFont="1" applyAlignment="1">
      <alignment horizontal="right"/>
    </xf>
    <xf numFmtId="0" fontId="11" fillId="0" borderId="7" xfId="8" applyFont="1" applyBorder="1" applyAlignment="1">
      <alignment horizontal="center" wrapText="1"/>
    </xf>
    <xf numFmtId="0" fontId="8" fillId="2" borderId="0" xfId="8" applyFont="1" applyFill="1"/>
    <xf numFmtId="0" fontId="11" fillId="0" borderId="9" xfId="8" applyFont="1" applyBorder="1" applyAlignment="1">
      <alignment vertical="center" wrapText="1"/>
    </xf>
    <xf numFmtId="0" fontId="11" fillId="0" borderId="9" xfId="8" applyFont="1" applyBorder="1" applyAlignment="1">
      <alignment horizontal="left" vertical="center"/>
    </xf>
    <xf numFmtId="0" fontId="11" fillId="0" borderId="9" xfId="8" applyFont="1" applyBorder="1" applyAlignment="1">
      <alignment horizontal="center" vertical="center" wrapText="1"/>
    </xf>
    <xf numFmtId="0" fontId="11" fillId="0" borderId="9" xfId="8" applyFont="1" applyBorder="1" applyAlignment="1">
      <alignment horizontal="center" vertical="justify"/>
    </xf>
    <xf numFmtId="0" fontId="11" fillId="0" borderId="1" xfId="8" applyFont="1" applyBorder="1" applyAlignment="1">
      <alignment horizontal="center" vertical="center"/>
    </xf>
    <xf numFmtId="0" fontId="11" fillId="0" borderId="1" xfId="8" applyFont="1" applyBorder="1" applyAlignment="1">
      <alignment horizontal="center" vertical="center" wrapText="1"/>
    </xf>
    <xf numFmtId="0" fontId="11" fillId="0" borderId="1" xfId="8" applyFont="1" applyBorder="1" applyAlignment="1">
      <alignment horizontal="center" vertical="justify"/>
    </xf>
    <xf numFmtId="0" fontId="22" fillId="6" borderId="0" xfId="8" applyFont="1" applyFill="1"/>
    <xf numFmtId="0" fontId="22" fillId="3" borderId="0" xfId="8" applyFont="1" applyFill="1"/>
    <xf numFmtId="166" fontId="23" fillId="8" borderId="1" xfId="8" applyNumberFormat="1" applyFont="1" applyFill="1" applyBorder="1" applyAlignment="1">
      <alignment horizontal="center"/>
    </xf>
    <xf numFmtId="0" fontId="22" fillId="0" borderId="0" xfId="8" applyFont="1"/>
    <xf numFmtId="0" fontId="22" fillId="2" borderId="0" xfId="8" applyFont="1" applyFill="1"/>
    <xf numFmtId="0" fontId="11" fillId="0" borderId="1" xfId="8" applyFont="1" applyBorder="1"/>
    <xf numFmtId="4" fontId="11" fillId="0" borderId="1" xfId="8" applyNumberFormat="1" applyFont="1" applyBorder="1"/>
    <xf numFmtId="4" fontId="11" fillId="3" borderId="2" xfId="8" applyNumberFormat="1" applyFont="1" applyFill="1" applyBorder="1" applyAlignment="1">
      <alignment horizontal="right"/>
    </xf>
    <xf numFmtId="2" fontId="11" fillId="0" borderId="1" xfId="8" applyNumberFormat="1" applyFont="1" applyBorder="1" applyAlignment="1">
      <alignment horizontal="right"/>
    </xf>
    <xf numFmtId="0" fontId="11" fillId="0" borderId="9" xfId="8" applyFont="1" applyBorder="1" applyAlignment="1">
      <alignment horizontal="right"/>
    </xf>
    <xf numFmtId="2" fontId="11" fillId="0" borderId="7" xfId="8" applyNumberFormat="1" applyFont="1" applyBorder="1" applyAlignment="1">
      <alignment horizontal="right"/>
    </xf>
    <xf numFmtId="2" fontId="11" fillId="3" borderId="1" xfId="8" applyNumberFormat="1" applyFont="1" applyFill="1" applyBorder="1" applyAlignment="1">
      <alignment horizontal="right"/>
    </xf>
    <xf numFmtId="4" fontId="10" fillId="0" borderId="1" xfId="8" applyNumberFormat="1" applyFont="1" applyBorder="1" applyAlignment="1">
      <alignment horizontal="right"/>
    </xf>
    <xf numFmtId="4" fontId="10" fillId="0" borderId="9" xfId="8" applyNumberFormat="1" applyFont="1" applyBorder="1" applyAlignment="1">
      <alignment horizontal="right"/>
    </xf>
    <xf numFmtId="0" fontId="15" fillId="5" borderId="0" xfId="8" applyFont="1" applyFill="1" applyAlignment="1">
      <alignment horizontal="center"/>
    </xf>
    <xf numFmtId="0" fontId="16" fillId="5" borderId="0" xfId="8" applyFont="1" applyFill="1" applyAlignment="1">
      <alignment horizontal="right"/>
    </xf>
    <xf numFmtId="0" fontId="5" fillId="5" borderId="0" xfId="8" applyFill="1"/>
    <xf numFmtId="4" fontId="16" fillId="5" borderId="0" xfId="8" applyNumberFormat="1" applyFont="1" applyFill="1"/>
    <xf numFmtId="0" fontId="10" fillId="8" borderId="1" xfId="8" applyFont="1" applyFill="1" applyBorder="1" applyAlignment="1">
      <alignment horizontal="center" vertical="center" wrapText="1"/>
    </xf>
    <xf numFmtId="0" fontId="10" fillId="8" borderId="1" xfId="8" applyFont="1" applyFill="1" applyBorder="1" applyAlignment="1">
      <alignment vertical="center" wrapText="1"/>
    </xf>
    <xf numFmtId="4" fontId="10" fillId="0" borderId="1" xfId="8" applyNumberFormat="1" applyFont="1" applyBorder="1" applyAlignment="1">
      <alignment wrapText="1"/>
    </xf>
    <xf numFmtId="166" fontId="10" fillId="15" borderId="1" xfId="8" applyNumberFormat="1" applyFont="1" applyFill="1" applyBorder="1" applyAlignment="1">
      <alignment horizontal="center"/>
    </xf>
    <xf numFmtId="0" fontId="10" fillId="15" borderId="1" xfId="8" applyFont="1" applyFill="1" applyBorder="1"/>
    <xf numFmtId="4" fontId="10" fillId="3" borderId="1" xfId="8" applyNumberFormat="1" applyFont="1" applyFill="1" applyBorder="1" applyAlignment="1">
      <alignment horizontal="right"/>
    </xf>
    <xf numFmtId="4" fontId="16" fillId="0" borderId="0" xfId="8" applyNumberFormat="1" applyFont="1"/>
    <xf numFmtId="165" fontId="10" fillId="0" borderId="0" xfId="8" applyNumberFormat="1" applyFont="1" applyAlignment="1">
      <alignment horizontal="right" vertical="center"/>
    </xf>
    <xf numFmtId="0" fontId="12" fillId="8" borderId="1" xfId="8" applyFont="1" applyFill="1" applyBorder="1" applyAlignment="1">
      <alignment vertical="center"/>
    </xf>
    <xf numFmtId="0" fontId="12" fillId="8" borderId="1" xfId="8" applyFont="1" applyFill="1" applyBorder="1" applyAlignment="1">
      <alignment horizontal="center" vertical="center"/>
    </xf>
    <xf numFmtId="0" fontId="8" fillId="0" borderId="0" xfId="8" applyFont="1" applyAlignment="1">
      <alignment horizontal="right" vertical="center"/>
    </xf>
    <xf numFmtId="0" fontId="11" fillId="0" borderId="6" xfId="8" applyFont="1" applyBorder="1" applyAlignment="1">
      <alignment horizontal="right"/>
    </xf>
    <xf numFmtId="4" fontId="11" fillId="0" borderId="9" xfId="8" applyNumberFormat="1" applyFont="1" applyBorder="1" applyAlignment="1">
      <alignment horizontal="right"/>
    </xf>
    <xf numFmtId="0" fontId="45" fillId="0" borderId="0" xfId="8" applyFont="1"/>
    <xf numFmtId="0" fontId="45" fillId="3" borderId="0" xfId="8" applyFont="1" applyFill="1"/>
    <xf numFmtId="0" fontId="42" fillId="0" borderId="0" xfId="8" applyFont="1"/>
    <xf numFmtId="4" fontId="23" fillId="0" borderId="9" xfId="14" applyNumberFormat="1" applyFont="1" applyFill="1" applyBorder="1" applyAlignment="1">
      <alignment horizontal="right"/>
    </xf>
    <xf numFmtId="4" fontId="11" fillId="0" borderId="4" xfId="8" applyNumberFormat="1" applyFont="1" applyBorder="1" applyAlignment="1">
      <alignment horizontal="right"/>
    </xf>
    <xf numFmtId="4" fontId="11" fillId="3" borderId="9" xfId="8" applyNumberFormat="1" applyFont="1" applyFill="1" applyBorder="1" applyAlignment="1">
      <alignment horizontal="right"/>
    </xf>
    <xf numFmtId="4" fontId="11" fillId="3" borderId="1" xfId="8" applyNumberFormat="1" applyFont="1" applyFill="1" applyBorder="1" applyAlignment="1" applyProtection="1">
      <alignment horizontal="right"/>
      <protection locked="0"/>
    </xf>
    <xf numFmtId="0" fontId="33" fillId="0" borderId="0" xfId="8" applyFont="1" applyAlignment="1">
      <alignment vertical="top" wrapText="1"/>
    </xf>
    <xf numFmtId="0" fontId="11" fillId="0" borderId="6" xfId="8" applyFont="1" applyBorder="1" applyAlignment="1">
      <alignment horizontal="left" vertical="center" wrapText="1"/>
    </xf>
    <xf numFmtId="0" fontId="33" fillId="0" borderId="11" xfId="8" applyFont="1" applyBorder="1" applyAlignment="1">
      <alignment wrapText="1"/>
    </xf>
    <xf numFmtId="166" fontId="11" fillId="0" borderId="1" xfId="8" applyNumberFormat="1" applyFont="1" applyBorder="1" applyAlignment="1">
      <alignment horizontal="center"/>
    </xf>
    <xf numFmtId="0" fontId="11" fillId="3" borderId="1" xfId="8" applyFont="1" applyFill="1" applyBorder="1"/>
    <xf numFmtId="4" fontId="11" fillId="3" borderId="1" xfId="8" applyNumberFormat="1" applyFont="1" applyFill="1" applyBorder="1"/>
    <xf numFmtId="0" fontId="5" fillId="0" borderId="1" xfId="8" applyBorder="1"/>
    <xf numFmtId="0" fontId="11" fillId="0" borderId="1" xfId="8" applyFont="1" applyBorder="1" applyAlignment="1">
      <alignment horizontal="justify" vertical="center" wrapText="1"/>
    </xf>
    <xf numFmtId="0" fontId="33" fillId="0" borderId="1" xfId="8" applyFont="1" applyBorder="1" applyAlignment="1">
      <alignment vertical="top" wrapText="1"/>
    </xf>
    <xf numFmtId="0" fontId="11" fillId="0" borderId="5" xfId="8" applyFont="1" applyBorder="1" applyAlignment="1">
      <alignment horizontal="justify" vertical="top"/>
    </xf>
    <xf numFmtId="0" fontId="11" fillId="0" borderId="1" xfId="8" applyFont="1" applyBorder="1" applyAlignment="1">
      <alignment wrapText="1"/>
    </xf>
    <xf numFmtId="0" fontId="11" fillId="0" borderId="11" xfId="8" applyFont="1" applyBorder="1"/>
    <xf numFmtId="4" fontId="11" fillId="0" borderId="11" xfId="8" applyNumberFormat="1" applyFont="1" applyBorder="1" applyAlignment="1">
      <alignment horizontal="right"/>
    </xf>
    <xf numFmtId="0" fontId="11" fillId="0" borderId="12" xfId="8" applyFont="1" applyBorder="1" applyAlignment="1">
      <alignment horizontal="center"/>
    </xf>
    <xf numFmtId="0" fontId="11" fillId="0" borderId="11" xfId="8" applyFont="1" applyBorder="1" applyAlignment="1">
      <alignment horizontal="right"/>
    </xf>
    <xf numFmtId="0" fontId="11" fillId="0" borderId="6" xfId="8" applyFont="1" applyBorder="1" applyAlignment="1">
      <alignment horizontal="center"/>
    </xf>
    <xf numFmtId="0" fontId="11" fillId="0" borderId="11" xfId="8" applyFont="1" applyBorder="1" applyAlignment="1">
      <alignment horizontal="center"/>
    </xf>
    <xf numFmtId="4" fontId="10" fillId="3" borderId="1" xfId="8" applyNumberFormat="1" applyFont="1" applyFill="1" applyBorder="1" applyAlignment="1">
      <alignment wrapText="1"/>
    </xf>
    <xf numFmtId="3" fontId="11" fillId="3" borderId="1" xfId="8" applyNumberFormat="1" applyFont="1" applyFill="1" applyBorder="1"/>
    <xf numFmtId="0" fontId="11" fillId="0" borderId="6" xfId="8" applyFont="1" applyBorder="1"/>
    <xf numFmtId="0" fontId="11" fillId="0" borderId="12" xfId="8" applyFont="1" applyBorder="1" applyAlignment="1">
      <alignment horizontal="right"/>
    </xf>
    <xf numFmtId="0" fontId="11" fillId="0" borderId="2" xfId="8" applyFont="1" applyBorder="1" applyAlignment="1">
      <alignment horizontal="left" vertical="justify"/>
    </xf>
    <xf numFmtId="4" fontId="11" fillId="0" borderId="2" xfId="8" applyNumberFormat="1" applyFont="1" applyBorder="1" applyAlignment="1">
      <alignment horizontal="right"/>
    </xf>
    <xf numFmtId="166" fontId="23" fillId="8" borderId="1" xfId="8" applyNumberFormat="1" applyFont="1" applyFill="1" applyBorder="1" applyAlignment="1">
      <alignment horizontal="left"/>
    </xf>
    <xf numFmtId="0" fontId="11" fillId="3" borderId="12" xfId="8" applyFont="1" applyFill="1" applyBorder="1" applyAlignment="1">
      <alignment wrapText="1"/>
    </xf>
    <xf numFmtId="166" fontId="11" fillId="0" borderId="1" xfId="8" applyNumberFormat="1" applyFont="1" applyBorder="1" applyAlignment="1">
      <alignment horizontal="left"/>
    </xf>
    <xf numFmtId="0" fontId="11" fillId="0" borderId="4" xfId="8" applyFont="1" applyBorder="1" applyAlignment="1">
      <alignment horizontal="left" vertical="justify"/>
    </xf>
    <xf numFmtId="0" fontId="11" fillId="3" borderId="5" xfId="8" applyFont="1" applyFill="1" applyBorder="1" applyAlignment="1">
      <alignment horizontal="left" vertical="top" wrapText="1"/>
    </xf>
    <xf numFmtId="0" fontId="11" fillId="3" borderId="0" xfId="8" applyFont="1" applyFill="1" applyAlignment="1">
      <alignment wrapText="1"/>
    </xf>
    <xf numFmtId="0" fontId="11" fillId="3" borderId="0" xfId="8" applyFont="1" applyFill="1" applyAlignment="1">
      <alignment vertical="top" wrapText="1"/>
    </xf>
    <xf numFmtId="0" fontId="11" fillId="3" borderId="12" xfId="8" applyFont="1" applyFill="1" applyBorder="1" applyAlignment="1">
      <alignment vertical="top" wrapText="1"/>
    </xf>
    <xf numFmtId="0" fontId="11" fillId="3" borderId="12" xfId="8" applyFont="1" applyFill="1" applyBorder="1" applyAlignment="1">
      <alignment horizontal="left"/>
    </xf>
    <xf numFmtId="0" fontId="11" fillId="0" borderId="2" xfId="8" applyFont="1" applyBorder="1" applyAlignment="1">
      <alignment horizontal="left"/>
    </xf>
    <xf numFmtId="0" fontId="11" fillId="0" borderId="13" xfId="8" applyFont="1" applyBorder="1" applyAlignment="1">
      <alignment horizontal="left" wrapText="1"/>
    </xf>
    <xf numFmtId="0" fontId="11" fillId="0" borderId="2" xfId="8" applyFont="1" applyBorder="1" applyAlignment="1">
      <alignment horizontal="left" wrapText="1"/>
    </xf>
    <xf numFmtId="0" fontId="11" fillId="0" borderId="2" xfId="8" applyFont="1" applyBorder="1" applyAlignment="1">
      <alignment horizontal="left" vertical="justify" wrapText="1"/>
    </xf>
    <xf numFmtId="166" fontId="32" fillId="0" borderId="6" xfId="8" applyNumberFormat="1" applyFont="1" applyBorder="1" applyAlignment="1">
      <alignment horizontal="center"/>
    </xf>
    <xf numFmtId="0" fontId="33" fillId="3" borderId="11" xfId="8" applyFont="1" applyFill="1" applyBorder="1" applyAlignment="1">
      <alignment wrapText="1"/>
    </xf>
    <xf numFmtId="0" fontId="11" fillId="0" borderId="2" xfId="8" applyFont="1" applyBorder="1" applyAlignment="1">
      <alignment horizontal="center"/>
    </xf>
    <xf numFmtId="0" fontId="11" fillId="0" borderId="2" xfId="8" applyFont="1" applyBorder="1" applyAlignment="1">
      <alignment horizontal="left" vertical="top" wrapText="1"/>
    </xf>
    <xf numFmtId="0" fontId="11" fillId="3" borderId="8" xfId="8" applyFont="1" applyFill="1" applyBorder="1" applyAlignment="1">
      <alignment horizontal="left" vertical="center" wrapText="1"/>
    </xf>
    <xf numFmtId="0" fontId="11" fillId="3" borderId="6" xfId="8" applyFont="1" applyFill="1" applyBorder="1"/>
    <xf numFmtId="4" fontId="11" fillId="3" borderId="6" xfId="8" applyNumberFormat="1" applyFont="1" applyFill="1" applyBorder="1"/>
    <xf numFmtId="0" fontId="11" fillId="3" borderId="9" xfId="8" applyFont="1" applyFill="1" applyBorder="1" applyAlignment="1">
      <alignment horizontal="center" wrapText="1"/>
    </xf>
    <xf numFmtId="166" fontId="11" fillId="0" borderId="7" xfId="8" applyNumberFormat="1" applyFont="1" applyBorder="1" applyAlignment="1">
      <alignment horizontal="left" wrapText="1"/>
    </xf>
    <xf numFmtId="166" fontId="36" fillId="0" borderId="1" xfId="8" applyNumberFormat="1" applyFont="1" applyBorder="1" applyAlignment="1">
      <alignment horizontal="center"/>
    </xf>
    <xf numFmtId="166" fontId="36" fillId="0" borderId="1" xfId="8" applyNumberFormat="1" applyFont="1" applyBorder="1" applyAlignment="1">
      <alignment wrapText="1"/>
    </xf>
    <xf numFmtId="0" fontId="36" fillId="3" borderId="1" xfId="8" applyFont="1" applyFill="1" applyBorder="1" applyAlignment="1">
      <alignment horizontal="center"/>
    </xf>
    <xf numFmtId="0" fontId="36" fillId="3" borderId="1" xfId="8" applyFont="1" applyFill="1" applyBorder="1" applyAlignment="1">
      <alignment horizontal="right"/>
    </xf>
    <xf numFmtId="4" fontId="36" fillId="3" borderId="1" xfId="8" applyNumberFormat="1" applyFont="1" applyFill="1" applyBorder="1" applyAlignment="1">
      <alignment horizontal="right"/>
    </xf>
    <xf numFmtId="0" fontId="36" fillId="3" borderId="1" xfId="5" applyFont="1" applyFill="1" applyBorder="1" applyAlignment="1">
      <alignment horizontal="left" vertical="top" wrapText="1"/>
    </xf>
    <xf numFmtId="0" fontId="15" fillId="17" borderId="1" xfId="8" applyFont="1" applyFill="1" applyBorder="1" applyAlignment="1">
      <alignment horizontal="center"/>
    </xf>
    <xf numFmtId="0" fontId="46" fillId="17" borderId="2" xfId="8" applyFont="1" applyFill="1" applyBorder="1" applyAlignment="1">
      <alignment horizontal="left"/>
    </xf>
    <xf numFmtId="4" fontId="16" fillId="17" borderId="1" xfId="8" applyNumberFormat="1" applyFont="1" applyFill="1" applyBorder="1"/>
    <xf numFmtId="0" fontId="10" fillId="13" borderId="1" xfId="8" applyFont="1" applyFill="1" applyBorder="1" applyAlignment="1">
      <alignment horizontal="center"/>
    </xf>
    <xf numFmtId="0" fontId="10" fillId="13" borderId="2" xfId="8" applyFont="1" applyFill="1" applyBorder="1" applyAlignment="1">
      <alignment horizontal="left"/>
    </xf>
    <xf numFmtId="0" fontId="10" fillId="13" borderId="2" xfId="8" applyFont="1" applyFill="1" applyBorder="1"/>
    <xf numFmtId="0" fontId="10" fillId="13" borderId="3" xfId="8" applyFont="1" applyFill="1" applyBorder="1"/>
    <xf numFmtId="0" fontId="10" fillId="13" borderId="4" xfId="8" applyFont="1" applyFill="1" applyBorder="1"/>
    <xf numFmtId="4" fontId="16" fillId="13" borderId="1" xfId="8" applyNumberFormat="1" applyFont="1" applyFill="1" applyBorder="1"/>
    <xf numFmtId="43" fontId="11" fillId="0" borderId="1" xfId="18" applyNumberFormat="1" applyFont="1" applyFill="1" applyBorder="1" applyAlignment="1">
      <alignment horizontal="center"/>
    </xf>
    <xf numFmtId="43" fontId="11" fillId="0" borderId="1" xfId="8" applyNumberFormat="1" applyFont="1" applyBorder="1" applyAlignment="1">
      <alignment horizontal="center"/>
    </xf>
    <xf numFmtId="0" fontId="11" fillId="3" borderId="6" xfId="8" applyFont="1" applyFill="1" applyBorder="1" applyAlignment="1">
      <alignment wrapText="1"/>
    </xf>
    <xf numFmtId="43" fontId="11" fillId="0" borderId="1" xfId="8" applyNumberFormat="1" applyFont="1" applyBorder="1" applyAlignment="1">
      <alignment horizontal="right"/>
    </xf>
    <xf numFmtId="0" fontId="2" fillId="0" borderId="1" xfId="23" applyBorder="1" applyAlignment="1">
      <alignment horizontal="left" wrapText="1"/>
    </xf>
    <xf numFmtId="0" fontId="11" fillId="0" borderId="1" xfId="8" applyFont="1" applyBorder="1" applyAlignment="1">
      <alignment vertical="center" wrapText="1"/>
    </xf>
    <xf numFmtId="43" fontId="11" fillId="0" borderId="1" xfId="18" applyNumberFormat="1" applyFont="1" applyFill="1" applyBorder="1" applyAlignment="1">
      <alignment horizontal="center" vertical="justify"/>
    </xf>
    <xf numFmtId="43" fontId="11" fillId="0" borderId="1" xfId="8" applyNumberFormat="1" applyFont="1" applyBorder="1" applyAlignment="1">
      <alignment horizontal="center" vertical="justify"/>
    </xf>
    <xf numFmtId="43" fontId="10" fillId="0" borderId="1" xfId="14" applyFont="1" applyBorder="1" applyAlignment="1">
      <alignment horizontal="right"/>
    </xf>
    <xf numFmtId="166" fontId="10" fillId="8" borderId="13" xfId="8" applyNumberFormat="1" applyFont="1" applyFill="1" applyBorder="1" applyAlignment="1">
      <alignment horizontal="left"/>
    </xf>
    <xf numFmtId="166" fontId="11" fillId="3" borderId="1" xfId="8" applyNumberFormat="1" applyFont="1" applyFill="1" applyBorder="1" applyAlignment="1">
      <alignment horizontal="left" wrapText="1"/>
    </xf>
    <xf numFmtId="43" fontId="11" fillId="3" borderId="1" xfId="8" applyNumberFormat="1" applyFont="1" applyFill="1" applyBorder="1"/>
    <xf numFmtId="0" fontId="5" fillId="0" borderId="0" xfId="8" applyAlignment="1">
      <alignment wrapText="1"/>
    </xf>
    <xf numFmtId="0" fontId="11" fillId="0" borderId="1" xfId="4" applyFont="1" applyBorder="1" applyAlignment="1">
      <alignment wrapText="1"/>
    </xf>
    <xf numFmtId="43" fontId="11" fillId="0" borderId="1" xfId="14" applyFont="1" applyFill="1" applyBorder="1" applyAlignment="1">
      <alignment wrapText="1"/>
    </xf>
    <xf numFmtId="43" fontId="11" fillId="7" borderId="1" xfId="14" applyFont="1" applyFill="1" applyBorder="1" applyAlignment="1"/>
    <xf numFmtId="0" fontId="33" fillId="0" borderId="1" xfId="8" applyFont="1" applyBorder="1" applyAlignment="1">
      <alignment horizontal="justify" vertical="top" wrapText="1"/>
    </xf>
    <xf numFmtId="0" fontId="33" fillId="0" borderId="1" xfId="8" applyFont="1" applyBorder="1" applyAlignment="1">
      <alignment horizontal="left" wrapText="1"/>
    </xf>
    <xf numFmtId="0" fontId="33" fillId="0" borderId="1" xfId="8" applyFont="1" applyBorder="1" applyAlignment="1">
      <alignment horizontal="left" vertical="center" wrapText="1"/>
    </xf>
    <xf numFmtId="43" fontId="11" fillId="0" borderId="1" xfId="7" applyNumberFormat="1" applyFont="1" applyBorder="1"/>
    <xf numFmtId="43" fontId="11" fillId="0" borderId="1" xfId="14" applyFont="1" applyFill="1" applyBorder="1" applyAlignment="1"/>
    <xf numFmtId="43" fontId="10" fillId="0" borderId="11" xfId="7" applyNumberFormat="1" applyFont="1" applyBorder="1" applyAlignment="1">
      <alignment horizontal="right"/>
    </xf>
    <xf numFmtId="0" fontId="10" fillId="13" borderId="8" xfId="8" applyFont="1" applyFill="1" applyBorder="1"/>
    <xf numFmtId="167" fontId="6" fillId="0" borderId="0" xfId="8" applyNumberFormat="1" applyFont="1" applyAlignment="1">
      <alignment horizontal="right"/>
    </xf>
    <xf numFmtId="167" fontId="14" fillId="12" borderId="1" xfId="5" applyNumberFormat="1" applyFont="1" applyFill="1" applyBorder="1" applyAlignment="1">
      <alignment horizontal="right" vertical="center"/>
    </xf>
    <xf numFmtId="165" fontId="6" fillId="0" borderId="0" xfId="8" applyNumberFormat="1" applyFont="1" applyAlignment="1">
      <alignment horizontal="right" vertical="center"/>
    </xf>
    <xf numFmtId="0" fontId="5" fillId="0" borderId="0" xfId="8" applyAlignment="1">
      <alignment horizontal="justify"/>
    </xf>
    <xf numFmtId="0" fontId="5" fillId="0" borderId="0" xfId="8" applyAlignment="1">
      <alignment horizontal="right" vertical="top"/>
    </xf>
    <xf numFmtId="43" fontId="5" fillId="0" borderId="0" xfId="8" applyNumberFormat="1" applyAlignment="1">
      <alignment horizontal="right" vertical="top"/>
    </xf>
    <xf numFmtId="0" fontId="20" fillId="0" borderId="0" xfId="8" applyFont="1" applyAlignment="1">
      <alignment vertical="top"/>
    </xf>
    <xf numFmtId="0" fontId="6" fillId="0" borderId="0" xfId="8" applyFont="1" applyAlignment="1">
      <alignment horizontal="right" vertical="top"/>
    </xf>
    <xf numFmtId="43" fontId="20" fillId="0" borderId="0" xfId="8" applyNumberFormat="1" applyFont="1" applyAlignment="1">
      <alignment horizontal="right" vertical="top"/>
    </xf>
    <xf numFmtId="165" fontId="8" fillId="0" borderId="0" xfId="8" applyNumberFormat="1" applyFont="1" applyAlignment="1">
      <alignment horizontal="right"/>
    </xf>
    <xf numFmtId="43" fontId="5" fillId="0" borderId="0" xfId="8" applyNumberFormat="1" applyAlignment="1">
      <alignment horizontal="right"/>
    </xf>
    <xf numFmtId="0" fontId="45" fillId="0" borderId="0" xfId="8" applyFont="1" applyAlignment="1">
      <alignment wrapText="1"/>
    </xf>
    <xf numFmtId="0" fontId="41" fillId="0" borderId="0" xfId="8" applyFont="1"/>
    <xf numFmtId="0" fontId="5" fillId="0" borderId="9" xfId="8" applyBorder="1"/>
    <xf numFmtId="0" fontId="5" fillId="0" borderId="0" xfId="8" applyAlignment="1">
      <alignment horizontal="right"/>
    </xf>
    <xf numFmtId="1" fontId="5" fillId="0" borderId="0" xfId="8" applyNumberFormat="1"/>
    <xf numFmtId="0" fontId="5" fillId="0" borderId="6" xfId="8" applyBorder="1"/>
    <xf numFmtId="49" fontId="11" fillId="0" borderId="6" xfId="8" applyNumberFormat="1" applyFont="1" applyBorder="1" applyAlignment="1">
      <alignment horizontal="left" vertical="top" wrapText="1"/>
    </xf>
    <xf numFmtId="0" fontId="11" fillId="0" borderId="13" xfId="8" applyFont="1" applyBorder="1" applyAlignment="1">
      <alignment horizontal="left" vertical="justify"/>
    </xf>
    <xf numFmtId="0" fontId="36" fillId="0" borderId="1" xfId="5" applyFont="1" applyFill="1" applyBorder="1" applyAlignment="1">
      <alignment horizontal="left" vertical="top" wrapText="1"/>
    </xf>
    <xf numFmtId="0" fontId="15" fillId="13" borderId="1" xfId="8" applyFont="1" applyFill="1" applyBorder="1" applyAlignment="1">
      <alignment horizontal="center"/>
    </xf>
    <xf numFmtId="0" fontId="46" fillId="13" borderId="2" xfId="8" applyFont="1" applyFill="1" applyBorder="1" applyAlignment="1">
      <alignment horizontal="left"/>
    </xf>
    <xf numFmtId="166" fontId="12" fillId="8" borderId="6" xfId="21" applyNumberFormat="1" applyFont="1" applyFill="1" applyBorder="1" applyAlignment="1">
      <alignment horizontal="center"/>
    </xf>
    <xf numFmtId="0" fontId="12" fillId="8" borderId="13" xfId="21" applyFont="1" applyFill="1" applyBorder="1" applyAlignment="1">
      <alignment vertical="center"/>
    </xf>
    <xf numFmtId="0" fontId="12" fillId="8" borderId="6" xfId="21" applyFont="1" applyFill="1" applyBorder="1" applyAlignment="1">
      <alignment vertical="center"/>
    </xf>
    <xf numFmtId="0" fontId="33" fillId="3" borderId="1" xfId="8" applyFont="1" applyFill="1" applyBorder="1" applyAlignment="1">
      <alignment horizontal="left" vertical="top" wrapText="1"/>
    </xf>
    <xf numFmtId="0" fontId="43" fillId="0" borderId="0" xfId="8" applyFont="1"/>
    <xf numFmtId="43" fontId="8" fillId="0" borderId="0" xfId="8" applyNumberFormat="1" applyFont="1"/>
    <xf numFmtId="166" fontId="12" fillId="8" borderId="1" xfId="21" applyNumberFormat="1" applyFont="1" applyFill="1" applyBorder="1" applyAlignment="1">
      <alignment horizontal="center"/>
    </xf>
    <xf numFmtId="166" fontId="12" fillId="8" borderId="13" xfId="21" applyNumberFormat="1" applyFont="1" applyFill="1" applyBorder="1" applyAlignment="1">
      <alignment horizontal="left"/>
    </xf>
    <xf numFmtId="0" fontId="52" fillId="0" borderId="0" xfId="8" applyFont="1" applyAlignment="1">
      <alignment wrapText="1"/>
    </xf>
    <xf numFmtId="2" fontId="11" fillId="3" borderId="1" xfId="8" applyNumberFormat="1" applyFont="1" applyFill="1" applyBorder="1" applyAlignment="1">
      <alignment horizontal="left" vertical="top"/>
    </xf>
    <xf numFmtId="2" fontId="11" fillId="3" borderId="1" xfId="8" applyNumberFormat="1" applyFont="1" applyFill="1" applyBorder="1" applyAlignment="1">
      <alignment horizontal="center" wrapText="1"/>
    </xf>
    <xf numFmtId="2" fontId="11" fillId="3" borderId="1" xfId="8" applyNumberFormat="1" applyFont="1" applyFill="1" applyBorder="1" applyAlignment="1">
      <alignment horizontal="left"/>
    </xf>
    <xf numFmtId="0" fontId="33" fillId="0" borderId="1" xfId="8" applyFont="1" applyBorder="1" applyAlignment="1">
      <alignment vertical="center" wrapText="1"/>
    </xf>
    <xf numFmtId="43" fontId="11" fillId="0" borderId="1" xfId="7" applyNumberFormat="1" applyFont="1" applyBorder="1" applyAlignment="1">
      <alignment horizontal="right"/>
    </xf>
    <xf numFmtId="43" fontId="10" fillId="0" borderId="1" xfId="7" applyNumberFormat="1" applyFont="1" applyBorder="1" applyAlignment="1">
      <alignment horizontal="right"/>
    </xf>
    <xf numFmtId="0" fontId="12" fillId="14" borderId="1" xfId="22" applyFont="1" applyFill="1" applyBorder="1" applyAlignment="1">
      <alignment horizontal="center"/>
    </xf>
    <xf numFmtId="0" fontId="12" fillId="14" borderId="1" xfId="22" applyFont="1" applyFill="1" applyBorder="1" applyAlignment="1"/>
    <xf numFmtId="4" fontId="12" fillId="14" borderId="1" xfId="22" applyNumberFormat="1" applyFont="1" applyFill="1" applyBorder="1"/>
    <xf numFmtId="0" fontId="5" fillId="0" borderId="1" xfId="0" applyFont="1" applyBorder="1" applyAlignment="1">
      <alignment horizontal="center" wrapText="1"/>
    </xf>
    <xf numFmtId="166" fontId="11" fillId="0" borderId="6" xfId="0" applyNumberFormat="1" applyFont="1" applyBorder="1" applyAlignment="1">
      <alignment horizontal="center"/>
    </xf>
    <xf numFmtId="166" fontId="11" fillId="0" borderId="11" xfId="0" applyNumberFormat="1" applyFont="1" applyBorder="1" applyAlignment="1">
      <alignment horizontal="center"/>
    </xf>
    <xf numFmtId="166" fontId="11" fillId="0" borderId="9" xfId="0" applyNumberFormat="1" applyFont="1" applyBorder="1" applyAlignment="1">
      <alignment horizontal="center"/>
    </xf>
    <xf numFmtId="0" fontId="10" fillId="0" borderId="0" xfId="0" applyFont="1" applyAlignment="1">
      <alignment horizontal="left"/>
    </xf>
    <xf numFmtId="0" fontId="6" fillId="0" borderId="0" xfId="0" applyFont="1" applyAlignment="1">
      <alignment horizontal="center"/>
    </xf>
    <xf numFmtId="0" fontId="26" fillId="0" borderId="13" xfId="5" applyFont="1" applyFill="1" applyBorder="1" applyAlignment="1">
      <alignment horizontal="center"/>
    </xf>
    <xf numFmtId="0" fontId="26" fillId="0" borderId="12" xfId="5" applyFont="1" applyFill="1" applyBorder="1" applyAlignment="1">
      <alignment horizontal="center"/>
    </xf>
    <xf numFmtId="0" fontId="26" fillId="0" borderId="8" xfId="5" applyFont="1" applyFill="1" applyBorder="1" applyAlignment="1">
      <alignment horizontal="center"/>
    </xf>
    <xf numFmtId="0" fontId="29" fillId="0" borderId="10" xfId="0" applyFont="1" applyBorder="1" applyAlignment="1">
      <alignment horizontal="center" wrapText="1"/>
    </xf>
    <xf numFmtId="0" fontId="24" fillId="0" borderId="0" xfId="0" applyFont="1" applyAlignment="1">
      <alignment horizontal="center"/>
    </xf>
    <xf numFmtId="0" fontId="9" fillId="0" borderId="0" xfId="0" applyFont="1" applyAlignment="1">
      <alignment horizontal="center"/>
    </xf>
    <xf numFmtId="0" fontId="10" fillId="0" borderId="2" xfId="0" applyFont="1" applyBorder="1" applyAlignment="1">
      <alignment horizontal="right"/>
    </xf>
    <xf numFmtId="0" fontId="10" fillId="0" borderId="7" xfId="0" applyFont="1" applyBorder="1" applyAlignment="1">
      <alignment horizontal="right"/>
    </xf>
    <xf numFmtId="0" fontId="10" fillId="0" borderId="3" xfId="0" applyFont="1" applyBorder="1" applyAlignment="1">
      <alignment horizontal="right"/>
    </xf>
    <xf numFmtId="0" fontId="10" fillId="0" borderId="4" xfId="0" applyFont="1" applyBorder="1" applyAlignment="1">
      <alignment horizontal="right"/>
    </xf>
    <xf numFmtId="0" fontId="11" fillId="0" borderId="0" xfId="0" applyFont="1" applyAlignment="1">
      <alignment horizontal="left" wrapText="1"/>
    </xf>
    <xf numFmtId="0" fontId="14" fillId="12" borderId="2" xfId="5" applyFont="1" applyFill="1" applyBorder="1" applyAlignment="1">
      <alignment horizontal="left" vertical="center"/>
    </xf>
    <xf numFmtId="0" fontId="14" fillId="12" borderId="3" xfId="5" applyFont="1" applyFill="1" applyBorder="1" applyAlignment="1">
      <alignment horizontal="left" vertical="center"/>
    </xf>
    <xf numFmtId="0" fontId="10" fillId="0" borderId="17" xfId="0" applyFont="1" applyBorder="1" applyAlignment="1">
      <alignment horizontal="left" wrapText="1"/>
    </xf>
    <xf numFmtId="166" fontId="11" fillId="0" borderId="1" xfId="0" applyNumberFormat="1" applyFont="1" applyBorder="1" applyAlignment="1">
      <alignment horizontal="center"/>
    </xf>
    <xf numFmtId="0" fontId="26" fillId="0" borderId="6" xfId="5" applyFont="1" applyFill="1" applyBorder="1" applyAlignment="1">
      <alignment horizontal="center"/>
    </xf>
    <xf numFmtId="0" fontId="26" fillId="0" borderId="11" xfId="5" applyFont="1" applyFill="1" applyBorder="1" applyAlignment="1">
      <alignment horizontal="center"/>
    </xf>
    <xf numFmtId="0" fontId="26" fillId="0" borderId="9" xfId="5" applyFont="1" applyFill="1" applyBorder="1" applyAlignment="1">
      <alignment horizontal="center"/>
    </xf>
    <xf numFmtId="0" fontId="14" fillId="14" borderId="1" xfId="10" applyFont="1" applyFill="1" applyBorder="1" applyAlignment="1">
      <alignment horizontal="center" vertical="center"/>
    </xf>
    <xf numFmtId="0" fontId="12" fillId="3" borderId="1" xfId="5" applyFont="1" applyFill="1" applyBorder="1" applyAlignment="1">
      <alignment horizontal="left"/>
    </xf>
    <xf numFmtId="0" fontId="28" fillId="8" borderId="1" xfId="11" applyFont="1" applyFill="1" applyBorder="1" applyAlignment="1">
      <alignment horizontal="left" vertical="center"/>
    </xf>
    <xf numFmtId="0" fontId="9" fillId="0" borderId="7" xfId="0" applyFont="1" applyBorder="1" applyAlignment="1">
      <alignment horizontal="center" vertical="center"/>
    </xf>
    <xf numFmtId="166" fontId="11" fillId="3" borderId="6" xfId="0" applyNumberFormat="1" applyFont="1" applyFill="1" applyBorder="1" applyAlignment="1">
      <alignment horizontal="center"/>
    </xf>
    <xf numFmtId="166" fontId="11" fillId="3" borderId="11" xfId="0" applyNumberFormat="1" applyFont="1" applyFill="1" applyBorder="1" applyAlignment="1">
      <alignment horizontal="center"/>
    </xf>
    <xf numFmtId="166" fontId="11" fillId="3" borderId="9" xfId="0" applyNumberFormat="1" applyFont="1" applyFill="1" applyBorder="1" applyAlignment="1">
      <alignment horizontal="center"/>
    </xf>
    <xf numFmtId="0" fontId="11" fillId="3" borderId="6" xfId="0" applyFont="1" applyFill="1" applyBorder="1" applyAlignment="1">
      <alignment horizontal="center"/>
    </xf>
    <xf numFmtId="0" fontId="11" fillId="3" borderId="11" xfId="0" applyFont="1" applyFill="1" applyBorder="1" applyAlignment="1">
      <alignment horizontal="center"/>
    </xf>
    <xf numFmtId="0" fontId="11" fillId="3" borderId="9" xfId="0" applyFont="1" applyFill="1" applyBorder="1" applyAlignment="1">
      <alignment horizontal="center"/>
    </xf>
    <xf numFmtId="0" fontId="11" fillId="3" borderId="6" xfId="0" applyFont="1" applyFill="1" applyBorder="1" applyAlignment="1">
      <alignment horizontal="right"/>
    </xf>
    <xf numFmtId="0" fontId="11" fillId="3" borderId="11" xfId="0" applyFont="1" applyFill="1" applyBorder="1" applyAlignment="1">
      <alignment horizontal="right"/>
    </xf>
    <xf numFmtId="0" fontId="11" fillId="3" borderId="9" xfId="0" applyFont="1" applyFill="1" applyBorder="1" applyAlignment="1">
      <alignment horizontal="right"/>
    </xf>
    <xf numFmtId="2" fontId="11" fillId="3" borderId="6" xfId="0" applyNumberFormat="1" applyFont="1" applyFill="1" applyBorder="1" applyAlignment="1">
      <alignment horizontal="right"/>
    </xf>
    <xf numFmtId="2" fontId="11" fillId="3" borderId="11" xfId="0" applyNumberFormat="1" applyFont="1" applyFill="1" applyBorder="1" applyAlignment="1">
      <alignment horizontal="right"/>
    </xf>
    <xf numFmtId="2" fontId="11" fillId="3" borderId="9" xfId="0" applyNumberFormat="1" applyFont="1" applyFill="1" applyBorder="1" applyAlignment="1">
      <alignment horizontal="right"/>
    </xf>
    <xf numFmtId="2" fontId="11" fillId="0" borderId="1" xfId="0" applyNumberFormat="1" applyFont="1" applyBorder="1" applyAlignment="1">
      <alignment horizontal="right"/>
    </xf>
    <xf numFmtId="0" fontId="10" fillId="3" borderId="1" xfId="0" applyFont="1" applyFill="1" applyBorder="1" applyAlignment="1">
      <alignment horizontal="right"/>
    </xf>
    <xf numFmtId="0" fontId="11" fillId="3" borderId="1" xfId="0" applyFont="1" applyFill="1" applyBorder="1" applyAlignment="1">
      <alignment horizontal="right"/>
    </xf>
    <xf numFmtId="0" fontId="10" fillId="0" borderId="8" xfId="0" applyFont="1" applyBorder="1" applyAlignment="1">
      <alignment horizontal="right"/>
    </xf>
    <xf numFmtId="0" fontId="10" fillId="0" borderId="15" xfId="0" applyFont="1" applyBorder="1" applyAlignment="1">
      <alignment horizontal="right"/>
    </xf>
    <xf numFmtId="0" fontId="11" fillId="0" borderId="1" xfId="0" applyFont="1" applyBorder="1" applyAlignment="1">
      <alignment horizontal="center"/>
    </xf>
    <xf numFmtId="0" fontId="11" fillId="0" borderId="1" xfId="0" applyFont="1" applyBorder="1" applyAlignment="1">
      <alignment horizontal="right"/>
    </xf>
    <xf numFmtId="0" fontId="23" fillId="0" borderId="2" xfId="0" applyFont="1" applyBorder="1" applyAlignment="1">
      <alignment horizontal="right"/>
    </xf>
    <xf numFmtId="0" fontId="23" fillId="0" borderId="3" xfId="0" applyFont="1" applyBorder="1" applyAlignment="1">
      <alignment horizontal="right"/>
    </xf>
    <xf numFmtId="0" fontId="23" fillId="0" borderId="4" xfId="0" applyFont="1" applyBorder="1" applyAlignment="1">
      <alignment horizontal="right"/>
    </xf>
    <xf numFmtId="0" fontId="28" fillId="8" borderId="2" xfId="11" applyFont="1" applyFill="1" applyBorder="1" applyAlignment="1">
      <alignment horizontal="left"/>
    </xf>
    <xf numFmtId="0" fontId="28" fillId="8" borderId="3" xfId="11" applyFont="1" applyFill="1" applyBorder="1" applyAlignment="1">
      <alignment horizontal="left"/>
    </xf>
    <xf numFmtId="0" fontId="27" fillId="14" borderId="2" xfId="10" applyFont="1" applyFill="1" applyBorder="1" applyAlignment="1">
      <alignment horizontal="left" vertical="center"/>
    </xf>
    <xf numFmtId="0" fontId="27" fillId="14" borderId="3" xfId="10" applyFont="1" applyFill="1" applyBorder="1" applyAlignment="1">
      <alignment horizontal="left" vertical="center"/>
    </xf>
    <xf numFmtId="2" fontId="11" fillId="3" borderId="1" xfId="0" applyNumberFormat="1" applyFont="1" applyFill="1" applyBorder="1" applyAlignment="1">
      <alignment horizontal="center"/>
    </xf>
    <xf numFmtId="2" fontId="11" fillId="3" borderId="6" xfId="0" applyNumberFormat="1" applyFont="1" applyFill="1" applyBorder="1" applyAlignment="1">
      <alignment horizontal="center"/>
    </xf>
    <xf numFmtId="2" fontId="11" fillId="3" borderId="9" xfId="0" applyNumberFormat="1" applyFont="1" applyFill="1" applyBorder="1" applyAlignment="1">
      <alignment horizontal="center"/>
    </xf>
    <xf numFmtId="0" fontId="11" fillId="7" borderId="6" xfId="4" applyFont="1" applyFill="1" applyBorder="1" applyAlignment="1">
      <alignment horizontal="center"/>
    </xf>
    <xf numFmtId="0" fontId="11" fillId="7" borderId="11" xfId="4" applyFont="1" applyFill="1" applyBorder="1" applyAlignment="1">
      <alignment horizontal="center"/>
    </xf>
    <xf numFmtId="0" fontId="11" fillId="7" borderId="9" xfId="4" applyFont="1" applyFill="1" applyBorder="1" applyAlignment="1">
      <alignment horizontal="center"/>
    </xf>
    <xf numFmtId="0" fontId="11" fillId="0" borderId="6" xfId="0" applyFont="1" applyBorder="1" applyAlignment="1">
      <alignment horizontal="right"/>
    </xf>
    <xf numFmtId="0" fontId="11" fillId="0" borderId="11" xfId="0" applyFont="1" applyBorder="1" applyAlignment="1">
      <alignment horizontal="right"/>
    </xf>
    <xf numFmtId="0" fontId="11" fillId="0" borderId="9" xfId="0" applyFont="1" applyBorder="1" applyAlignment="1">
      <alignment horizontal="right"/>
    </xf>
    <xf numFmtId="43" fontId="11" fillId="3" borderId="6" xfId="3" applyFont="1" applyFill="1" applyBorder="1" applyAlignment="1">
      <alignment horizontal="center"/>
    </xf>
    <xf numFmtId="43" fontId="11" fillId="3" borderId="11" xfId="3" applyFont="1" applyFill="1" applyBorder="1" applyAlignment="1">
      <alignment horizontal="center"/>
    </xf>
    <xf numFmtId="43" fontId="11" fillId="3" borderId="9" xfId="3" applyFont="1" applyFill="1" applyBorder="1" applyAlignment="1">
      <alignment horizontal="center"/>
    </xf>
    <xf numFmtId="43" fontId="11" fillId="7" borderId="13" xfId="3" applyFont="1" applyFill="1" applyBorder="1" applyAlignment="1">
      <alignment horizontal="center"/>
    </xf>
    <xf numFmtId="43" fontId="11" fillId="7" borderId="12" xfId="3" applyFont="1" applyFill="1" applyBorder="1" applyAlignment="1">
      <alignment horizontal="center"/>
    </xf>
    <xf numFmtId="43" fontId="11" fillId="7" borderId="8" xfId="3" applyFont="1" applyFill="1" applyBorder="1" applyAlignment="1">
      <alignment horizontal="center"/>
    </xf>
    <xf numFmtId="0" fontId="10" fillId="0" borderId="1" xfId="0" applyFont="1" applyBorder="1" applyAlignment="1">
      <alignment horizontal="right"/>
    </xf>
    <xf numFmtId="0" fontId="15" fillId="5" borderId="3" xfId="0" applyFont="1" applyFill="1" applyBorder="1" applyAlignment="1">
      <alignment horizontal="center"/>
    </xf>
    <xf numFmtId="4" fontId="11" fillId="3" borderId="13" xfId="0" applyNumberFormat="1" applyFont="1" applyFill="1" applyBorder="1" applyAlignment="1">
      <alignment horizontal="right"/>
    </xf>
    <xf numFmtId="4" fontId="11" fillId="3" borderId="12" xfId="0" applyNumberFormat="1" applyFont="1" applyFill="1" applyBorder="1" applyAlignment="1">
      <alignment horizontal="right"/>
    </xf>
    <xf numFmtId="4" fontId="11" fillId="3" borderId="8" xfId="0" applyNumberFormat="1" applyFont="1" applyFill="1" applyBorder="1" applyAlignment="1">
      <alignment horizontal="right"/>
    </xf>
    <xf numFmtId="0" fontId="11" fillId="0" borderId="2" xfId="0" applyFont="1" applyBorder="1" applyAlignment="1">
      <alignment horizontal="right"/>
    </xf>
    <xf numFmtId="0" fontId="11" fillId="3" borderId="6" xfId="1" applyFont="1" applyFill="1" applyBorder="1" applyAlignment="1">
      <alignment horizontal="right"/>
    </xf>
    <xf numFmtId="0" fontId="11" fillId="3" borderId="11" xfId="1" applyFont="1" applyFill="1" applyBorder="1" applyAlignment="1">
      <alignment horizontal="right"/>
    </xf>
    <xf numFmtId="0" fontId="11" fillId="3" borderId="9" xfId="1" applyFont="1" applyFill="1" applyBorder="1" applyAlignment="1">
      <alignment horizontal="right"/>
    </xf>
    <xf numFmtId="0" fontId="12" fillId="11" borderId="2" xfId="12" applyFont="1" applyBorder="1" applyAlignment="1">
      <alignment horizontal="left"/>
    </xf>
    <xf numFmtId="0" fontId="12" fillId="11" borderId="3" xfId="12" applyFont="1" applyBorder="1" applyAlignment="1">
      <alignment horizontal="left"/>
    </xf>
    <xf numFmtId="0" fontId="12" fillId="11" borderId="4" xfId="12" applyFont="1" applyBorder="1" applyAlignment="1">
      <alignment horizontal="left"/>
    </xf>
    <xf numFmtId="4" fontId="11" fillId="0" borderId="13" xfId="0" applyNumberFormat="1" applyFont="1" applyBorder="1" applyAlignment="1">
      <alignment horizontal="right"/>
    </xf>
    <xf numFmtId="4" fontId="11" fillId="0" borderId="12" xfId="0" applyNumberFormat="1" applyFont="1" applyBorder="1" applyAlignment="1">
      <alignment horizontal="right"/>
    </xf>
    <xf numFmtId="4" fontId="11" fillId="0" borderId="8" xfId="0" applyNumberFormat="1" applyFont="1" applyBorder="1" applyAlignment="1">
      <alignment horizontal="right"/>
    </xf>
    <xf numFmtId="4" fontId="11" fillId="0" borderId="2" xfId="0" applyNumberFormat="1" applyFont="1" applyBorder="1" applyAlignment="1">
      <alignment horizontal="right"/>
    </xf>
    <xf numFmtId="0" fontId="11" fillId="0" borderId="6" xfId="0" applyFont="1" applyBorder="1" applyAlignment="1">
      <alignment horizontal="center"/>
    </xf>
    <xf numFmtId="0" fontId="11" fillId="0" borderId="11" xfId="0" applyFont="1" applyBorder="1" applyAlignment="1">
      <alignment horizontal="center"/>
    </xf>
    <xf numFmtId="0" fontId="11" fillId="0" borderId="9" xfId="0" applyFont="1" applyBorder="1" applyAlignment="1">
      <alignment horizontal="center"/>
    </xf>
    <xf numFmtId="0" fontId="11" fillId="0" borderId="16" xfId="0" applyFont="1" applyBorder="1" applyAlignment="1">
      <alignment horizontal="center"/>
    </xf>
    <xf numFmtId="0" fontId="11" fillId="0" borderId="14" xfId="0" applyFont="1" applyBorder="1" applyAlignment="1">
      <alignment horizontal="center"/>
    </xf>
    <xf numFmtId="0" fontId="11" fillId="0" borderId="15" xfId="0" applyFont="1" applyBorder="1" applyAlignment="1">
      <alignment horizontal="center"/>
    </xf>
    <xf numFmtId="2" fontId="11" fillId="0" borderId="6" xfId="0" applyNumberFormat="1" applyFont="1" applyBorder="1" applyAlignment="1">
      <alignment horizontal="right"/>
    </xf>
    <xf numFmtId="2" fontId="11" fillId="0" borderId="11" xfId="0" applyNumberFormat="1" applyFont="1" applyBorder="1" applyAlignment="1">
      <alignment horizontal="right"/>
    </xf>
    <xf numFmtId="2" fontId="11" fillId="0" borderId="9" xfId="0" applyNumberFormat="1" applyFont="1" applyBorder="1" applyAlignment="1">
      <alignment horizontal="right"/>
    </xf>
    <xf numFmtId="0" fontId="11" fillId="0" borderId="13" xfId="0" applyFont="1" applyBorder="1" applyAlignment="1">
      <alignment horizontal="center"/>
    </xf>
    <xf numFmtId="0" fontId="11" fillId="0" borderId="12" xfId="0" applyFont="1" applyBorder="1" applyAlignment="1">
      <alignment horizontal="center"/>
    </xf>
    <xf numFmtId="0" fontId="11" fillId="0" borderId="8" xfId="0" applyFont="1" applyBorder="1" applyAlignment="1">
      <alignment horizontal="center"/>
    </xf>
    <xf numFmtId="0" fontId="6" fillId="0" borderId="10" xfId="0" applyFont="1" applyBorder="1" applyAlignment="1">
      <alignment horizontal="center" wrapText="1"/>
    </xf>
    <xf numFmtId="0" fontId="14" fillId="14" borderId="2" xfId="5" applyFont="1" applyFill="1" applyBorder="1" applyAlignment="1">
      <alignment horizontal="left" vertical="center"/>
    </xf>
    <xf numFmtId="0" fontId="14" fillId="14" borderId="3" xfId="5" applyFont="1" applyFill="1" applyBorder="1" applyAlignment="1">
      <alignment horizontal="left" vertical="center"/>
    </xf>
    <xf numFmtId="0" fontId="14" fillId="14" borderId="4" xfId="5" applyFont="1" applyFill="1" applyBorder="1" applyAlignment="1">
      <alignment horizontal="left" vertical="center"/>
    </xf>
    <xf numFmtId="0" fontId="10" fillId="0" borderId="6" xfId="5" applyFont="1" applyFill="1" applyBorder="1" applyAlignment="1">
      <alignment horizontal="center"/>
    </xf>
    <xf numFmtId="0" fontId="10" fillId="0" borderId="11" xfId="5" applyFont="1" applyFill="1" applyBorder="1" applyAlignment="1">
      <alignment horizontal="center"/>
    </xf>
    <xf numFmtId="0" fontId="10" fillId="0" borderId="9" xfId="5" applyFont="1" applyFill="1" applyBorder="1" applyAlignment="1">
      <alignment horizontal="center"/>
    </xf>
    <xf numFmtId="4" fontId="11" fillId="0" borderId="6" xfId="0" applyNumberFormat="1" applyFont="1" applyBorder="1" applyAlignment="1">
      <alignment horizontal="right"/>
    </xf>
    <xf numFmtId="4" fontId="11" fillId="0" borderId="11" xfId="0" applyNumberFormat="1" applyFont="1" applyBorder="1" applyAlignment="1">
      <alignment horizontal="right"/>
    </xf>
    <xf numFmtId="4" fontId="11" fillId="0" borderId="9" xfId="0" applyNumberFormat="1" applyFont="1" applyBorder="1" applyAlignment="1">
      <alignment horizontal="right"/>
    </xf>
    <xf numFmtId="0" fontId="10" fillId="8" borderId="2" xfId="5" applyFont="1" applyFill="1" applyBorder="1" applyAlignment="1">
      <alignment horizontal="left"/>
    </xf>
    <xf numFmtId="0" fontId="10" fillId="8" borderId="3" xfId="5" applyFont="1" applyFill="1" applyBorder="1" applyAlignment="1">
      <alignment horizontal="left"/>
    </xf>
    <xf numFmtId="0" fontId="10" fillId="8" borderId="4" xfId="5" applyFont="1" applyFill="1" applyBorder="1" applyAlignment="1">
      <alignment horizontal="left"/>
    </xf>
    <xf numFmtId="166" fontId="11" fillId="3" borderId="13" xfId="0" applyNumberFormat="1" applyFont="1" applyFill="1" applyBorder="1" applyAlignment="1">
      <alignment horizontal="center"/>
    </xf>
    <xf numFmtId="166" fontId="11" fillId="3" borderId="12" xfId="0" applyNumberFormat="1" applyFont="1" applyFill="1" applyBorder="1" applyAlignment="1">
      <alignment horizontal="center"/>
    </xf>
    <xf numFmtId="166" fontId="11" fillId="3" borderId="8" xfId="0" applyNumberFormat="1" applyFont="1" applyFill="1" applyBorder="1" applyAlignment="1">
      <alignment horizontal="center"/>
    </xf>
    <xf numFmtId="0" fontId="10" fillId="13" borderId="2" xfId="0" applyFont="1" applyFill="1" applyBorder="1" applyAlignment="1">
      <alignment horizontal="left"/>
    </xf>
    <xf numFmtId="0" fontId="10" fillId="13" borderId="3" xfId="0" applyFont="1" applyFill="1" applyBorder="1" applyAlignment="1">
      <alignment horizontal="left"/>
    </xf>
    <xf numFmtId="0" fontId="10" fillId="13" borderId="4" xfId="0" applyFont="1" applyFill="1" applyBorder="1" applyAlignment="1">
      <alignment horizontal="left"/>
    </xf>
    <xf numFmtId="166" fontId="2" fillId="3" borderId="6" xfId="21" applyNumberFormat="1" applyFill="1" applyBorder="1" applyAlignment="1">
      <alignment horizontal="center"/>
    </xf>
    <xf numFmtId="166" fontId="2" fillId="3" borderId="9" xfId="21" applyNumberFormat="1" applyFill="1" applyBorder="1" applyAlignment="1">
      <alignment horizontal="center"/>
    </xf>
    <xf numFmtId="4" fontId="11" fillId="0" borderId="1" xfId="14" applyNumberFormat="1" applyFont="1" applyBorder="1" applyAlignment="1"/>
    <xf numFmtId="0" fontId="11" fillId="0" borderId="1" xfId="0" applyFont="1" applyBorder="1" applyAlignment="1">
      <alignment horizontal="center" vertical="center"/>
    </xf>
    <xf numFmtId="0" fontId="48" fillId="0" borderId="0" xfId="0" applyFont="1" applyAlignment="1">
      <alignment horizontal="right"/>
    </xf>
    <xf numFmtId="0" fontId="10" fillId="3" borderId="2" xfId="0" applyFont="1" applyFill="1" applyBorder="1" applyAlignment="1">
      <alignment horizontal="right"/>
    </xf>
    <xf numFmtId="0" fontId="10" fillId="3" borderId="3" xfId="0" applyFont="1" applyFill="1" applyBorder="1" applyAlignment="1">
      <alignment horizontal="right"/>
    </xf>
    <xf numFmtId="0" fontId="10" fillId="3" borderId="4" xfId="0" applyFont="1" applyFill="1" applyBorder="1" applyAlignment="1">
      <alignment horizontal="right"/>
    </xf>
    <xf numFmtId="0" fontId="28" fillId="15" borderId="2" xfId="21" applyFont="1" applyFill="1" applyBorder="1" applyAlignment="1">
      <alignment horizontal="left"/>
    </xf>
    <xf numFmtId="0" fontId="28" fillId="15" borderId="3" xfId="21" applyFont="1" applyFill="1" applyBorder="1" applyAlignment="1">
      <alignment horizontal="left"/>
    </xf>
    <xf numFmtId="0" fontId="28" fillId="15" borderId="4" xfId="21" applyFont="1" applyFill="1" applyBorder="1" applyAlignment="1">
      <alignment horizontal="left"/>
    </xf>
    <xf numFmtId="2" fontId="11" fillId="3" borderId="6" xfId="0" applyNumberFormat="1" applyFont="1" applyFill="1" applyBorder="1" applyAlignment="1">
      <alignment horizontal="center" wrapText="1"/>
    </xf>
    <xf numFmtId="2" fontId="11" fillId="3" borderId="11" xfId="0" applyNumberFormat="1" applyFont="1" applyFill="1" applyBorder="1" applyAlignment="1">
      <alignment horizontal="center" wrapText="1"/>
    </xf>
    <xf numFmtId="0" fontId="12" fillId="8" borderId="2" xfId="0" applyFont="1" applyFill="1" applyBorder="1" applyAlignment="1">
      <alignment horizontal="left" vertical="center"/>
    </xf>
    <xf numFmtId="0" fontId="12" fillId="8" borderId="3" xfId="0" applyFont="1" applyFill="1" applyBorder="1" applyAlignment="1">
      <alignment horizontal="left" vertical="center"/>
    </xf>
    <xf numFmtId="3" fontId="12" fillId="0" borderId="2" xfId="5" applyNumberFormat="1" applyFont="1" applyFill="1" applyBorder="1" applyAlignment="1">
      <alignment horizontal="left"/>
    </xf>
    <xf numFmtId="3" fontId="12" fillId="0" borderId="3" xfId="5" applyNumberFormat="1" applyFont="1" applyFill="1" applyBorder="1" applyAlignment="1">
      <alignment horizontal="left"/>
    </xf>
    <xf numFmtId="0" fontId="6" fillId="0" borderId="3" xfId="0" applyFont="1" applyBorder="1" applyAlignment="1">
      <alignment horizontal="center"/>
    </xf>
    <xf numFmtId="0" fontId="14" fillId="14" borderId="2" xfId="5" applyFont="1" applyFill="1" applyBorder="1" applyAlignment="1">
      <alignment horizontal="center" vertical="center"/>
    </xf>
    <xf numFmtId="0" fontId="14" fillId="14" borderId="3" xfId="5" applyFont="1" applyFill="1" applyBorder="1" applyAlignment="1">
      <alignment horizontal="center" vertical="center"/>
    </xf>
    <xf numFmtId="0" fontId="14" fillId="12" borderId="4" xfId="5" applyFont="1" applyFill="1" applyBorder="1" applyAlignment="1">
      <alignment horizontal="left" vertical="center"/>
    </xf>
    <xf numFmtId="0" fontId="22" fillId="0" borderId="12" xfId="0" applyFont="1" applyBorder="1" applyAlignment="1">
      <alignment horizontal="center"/>
    </xf>
    <xf numFmtId="0" fontId="28" fillId="8" borderId="2" xfId="21" applyFont="1" applyFill="1" applyBorder="1" applyAlignment="1">
      <alignment horizontal="left"/>
    </xf>
    <xf numFmtId="0" fontId="28" fillId="8" borderId="3" xfId="21" applyFont="1" applyFill="1" applyBorder="1" applyAlignment="1">
      <alignment horizontal="left"/>
    </xf>
    <xf numFmtId="0" fontId="28" fillId="8" borderId="4" xfId="21" applyFont="1" applyFill="1" applyBorder="1" applyAlignment="1">
      <alignment horizontal="left"/>
    </xf>
    <xf numFmtId="0" fontId="15" fillId="16" borderId="3" xfId="0" applyFont="1" applyFill="1" applyBorder="1" applyAlignment="1">
      <alignment horizontal="center"/>
    </xf>
    <xf numFmtId="0" fontId="14" fillId="9" borderId="2" xfId="10" applyFont="1" applyBorder="1" applyAlignment="1">
      <alignment horizontal="left" vertical="center"/>
    </xf>
    <xf numFmtId="0" fontId="14" fillId="9" borderId="3" xfId="10" applyFont="1" applyBorder="1" applyAlignment="1">
      <alignment horizontal="left" vertical="center"/>
    </xf>
    <xf numFmtId="0" fontId="14" fillId="9" borderId="4" xfId="10" applyFont="1" applyBorder="1" applyAlignment="1">
      <alignment horizontal="left" vertical="center"/>
    </xf>
    <xf numFmtId="43" fontId="11" fillId="3" borderId="6" xfId="14" applyFont="1" applyFill="1" applyBorder="1" applyAlignment="1">
      <alignment horizontal="center"/>
    </xf>
    <xf numFmtId="43" fontId="11" fillId="3" borderId="11" xfId="14" applyFont="1" applyFill="1" applyBorder="1" applyAlignment="1">
      <alignment horizontal="center"/>
    </xf>
    <xf numFmtId="43" fontId="11" fillId="3" borderId="9" xfId="14" applyFont="1" applyFill="1" applyBorder="1" applyAlignment="1">
      <alignment horizontal="center"/>
    </xf>
    <xf numFmtId="43" fontId="11" fillId="7" borderId="13" xfId="14" applyFont="1" applyFill="1" applyBorder="1" applyAlignment="1">
      <alignment horizontal="center"/>
    </xf>
    <xf numFmtId="43" fontId="11" fillId="7" borderId="12" xfId="14" applyFont="1" applyFill="1" applyBorder="1" applyAlignment="1">
      <alignment horizontal="center"/>
    </xf>
    <xf numFmtId="43" fontId="11" fillId="7" borderId="8" xfId="14" applyFont="1" applyFill="1" applyBorder="1" applyAlignment="1">
      <alignment horizontal="center"/>
    </xf>
    <xf numFmtId="0" fontId="12" fillId="3" borderId="2" xfId="5" applyFont="1" applyFill="1" applyBorder="1" applyAlignment="1">
      <alignment horizontal="left"/>
    </xf>
    <xf numFmtId="0" fontId="12" fillId="3" borderId="3" xfId="5" applyFont="1" applyFill="1" applyBorder="1" applyAlignment="1">
      <alignment horizontal="left"/>
    </xf>
    <xf numFmtId="0" fontId="12" fillId="3" borderId="4" xfId="5" applyFont="1" applyFill="1" applyBorder="1" applyAlignment="1">
      <alignment horizontal="left"/>
    </xf>
    <xf numFmtId="0" fontId="6" fillId="0" borderId="4" xfId="0" applyFont="1" applyBorder="1" applyAlignment="1">
      <alignment horizontal="center"/>
    </xf>
    <xf numFmtId="0" fontId="14" fillId="9" borderId="2" xfId="10" applyFont="1" applyBorder="1" applyAlignment="1">
      <alignment horizontal="center" vertical="center"/>
    </xf>
    <xf numFmtId="0" fontId="14" fillId="9" borderId="3" xfId="10" applyFont="1" applyBorder="1" applyAlignment="1">
      <alignment horizontal="center" vertical="center"/>
    </xf>
    <xf numFmtId="0" fontId="14" fillId="9" borderId="4" xfId="10" applyFont="1" applyBorder="1" applyAlignment="1">
      <alignment horizontal="center" vertical="center"/>
    </xf>
    <xf numFmtId="0" fontId="28" fillId="8" borderId="2" xfId="21" applyFont="1" applyFill="1" applyBorder="1" applyAlignment="1">
      <alignment horizontal="left" vertical="center"/>
    </xf>
    <xf numFmtId="0" fontId="28" fillId="8" borderId="3" xfId="21" applyFont="1" applyFill="1" applyBorder="1" applyAlignment="1">
      <alignment horizontal="left" vertical="center"/>
    </xf>
    <xf numFmtId="0" fontId="28" fillId="8" borderId="4" xfId="21" applyFont="1" applyFill="1" applyBorder="1" applyAlignment="1">
      <alignment horizontal="left" vertical="center"/>
    </xf>
    <xf numFmtId="0" fontId="11" fillId="0" borderId="0" xfId="8" applyFont="1" applyAlignment="1">
      <alignment horizontal="left" wrapText="1"/>
    </xf>
    <xf numFmtId="0" fontId="6" fillId="0" borderId="10" xfId="8" applyFont="1" applyBorder="1" applyAlignment="1">
      <alignment horizontal="center" wrapText="1"/>
    </xf>
    <xf numFmtId="0" fontId="10" fillId="0" borderId="17" xfId="8" applyFont="1" applyBorder="1" applyAlignment="1">
      <alignment horizontal="left" wrapText="1"/>
    </xf>
    <xf numFmtId="0" fontId="10" fillId="0" borderId="0" xfId="8" applyFont="1" applyAlignment="1">
      <alignment horizontal="left"/>
    </xf>
    <xf numFmtId="0" fontId="24" fillId="0" borderId="0" xfId="8" applyFont="1" applyAlignment="1">
      <alignment horizontal="center"/>
    </xf>
    <xf numFmtId="0" fontId="9" fillId="0" borderId="0" xfId="8" applyFont="1" applyAlignment="1">
      <alignment horizontal="center"/>
    </xf>
    <xf numFmtId="0" fontId="10" fillId="0" borderId="2" xfId="8" applyFont="1" applyBorder="1" applyAlignment="1">
      <alignment horizontal="right"/>
    </xf>
    <xf numFmtId="0" fontId="10" fillId="0" borderId="7" xfId="8" applyFont="1" applyBorder="1" applyAlignment="1">
      <alignment horizontal="right"/>
    </xf>
    <xf numFmtId="0" fontId="10" fillId="0" borderId="3" xfId="8" applyFont="1" applyBorder="1" applyAlignment="1">
      <alignment horizontal="right"/>
    </xf>
    <xf numFmtId="0" fontId="10" fillId="0" borderId="4" xfId="8" applyFont="1" applyBorder="1" applyAlignment="1">
      <alignment horizontal="right"/>
    </xf>
    <xf numFmtId="166" fontId="11" fillId="0" borderId="1" xfId="8" applyNumberFormat="1" applyFont="1" applyBorder="1" applyAlignment="1">
      <alignment horizontal="center"/>
    </xf>
    <xf numFmtId="0" fontId="10" fillId="0" borderId="8" xfId="8" applyFont="1" applyBorder="1" applyAlignment="1">
      <alignment horizontal="right"/>
    </xf>
    <xf numFmtId="0" fontId="10" fillId="0" borderId="15" xfId="8" applyFont="1" applyBorder="1" applyAlignment="1">
      <alignment horizontal="right"/>
    </xf>
    <xf numFmtId="0" fontId="11" fillId="0" borderId="13" xfId="8" applyFont="1" applyBorder="1" applyAlignment="1">
      <alignment horizontal="center"/>
    </xf>
    <xf numFmtId="0" fontId="11" fillId="0" borderId="12" xfId="8" applyFont="1" applyBorder="1" applyAlignment="1">
      <alignment horizontal="center"/>
    </xf>
    <xf numFmtId="0" fontId="11" fillId="0" borderId="6" xfId="8" applyFont="1" applyBorder="1" applyAlignment="1">
      <alignment horizontal="center"/>
    </xf>
    <xf numFmtId="0" fontId="11" fillId="0" borderId="9" xfId="8" applyFont="1" applyBorder="1" applyAlignment="1">
      <alignment horizontal="center"/>
    </xf>
    <xf numFmtId="0" fontId="11" fillId="0" borderId="8" xfId="8" applyFont="1" applyBorder="1" applyAlignment="1">
      <alignment horizontal="center"/>
    </xf>
    <xf numFmtId="0" fontId="11" fillId="0" borderId="16" xfId="8" applyFont="1" applyBorder="1" applyAlignment="1">
      <alignment horizontal="center"/>
    </xf>
    <xf numFmtId="0" fontId="11" fillId="0" borderId="14" xfId="8" applyFont="1" applyBorder="1" applyAlignment="1">
      <alignment horizontal="center"/>
    </xf>
    <xf numFmtId="0" fontId="11" fillId="0" borderId="15" xfId="8" applyFont="1" applyBorder="1" applyAlignment="1">
      <alignment horizontal="center"/>
    </xf>
    <xf numFmtId="0" fontId="11" fillId="0" borderId="6" xfId="8" applyFont="1" applyBorder="1" applyAlignment="1">
      <alignment horizontal="right"/>
    </xf>
    <xf numFmtId="0" fontId="11" fillId="0" borderId="11" xfId="8" applyFont="1" applyBorder="1" applyAlignment="1">
      <alignment horizontal="right"/>
    </xf>
    <xf numFmtId="0" fontId="11" fillId="0" borderId="9" xfId="8" applyFont="1" applyBorder="1" applyAlignment="1">
      <alignment horizontal="right"/>
    </xf>
    <xf numFmtId="2" fontId="11" fillId="0" borderId="6" xfId="8" applyNumberFormat="1" applyFont="1" applyBorder="1" applyAlignment="1">
      <alignment horizontal="right"/>
    </xf>
    <xf numFmtId="2" fontId="11" fillId="0" borderId="11" xfId="8" applyNumberFormat="1" applyFont="1" applyBorder="1" applyAlignment="1">
      <alignment horizontal="right"/>
    </xf>
    <xf numFmtId="2" fontId="11" fillId="0" borderId="9" xfId="8" applyNumberFormat="1" applyFont="1" applyBorder="1" applyAlignment="1">
      <alignment horizontal="right"/>
    </xf>
    <xf numFmtId="4" fontId="11" fillId="0" borderId="6" xfId="8" applyNumberFormat="1" applyFont="1" applyBorder="1" applyAlignment="1">
      <alignment horizontal="right"/>
    </xf>
    <xf numFmtId="4" fontId="11" fillId="0" borderId="11" xfId="8" applyNumberFormat="1" applyFont="1" applyBorder="1" applyAlignment="1">
      <alignment horizontal="right"/>
    </xf>
    <xf numFmtId="4" fontId="11" fillId="0" borderId="9" xfId="8" applyNumberFormat="1" applyFont="1" applyBorder="1" applyAlignment="1">
      <alignment horizontal="right"/>
    </xf>
    <xf numFmtId="166" fontId="11" fillId="3" borderId="13" xfId="8" applyNumberFormat="1" applyFont="1" applyFill="1" applyBorder="1" applyAlignment="1">
      <alignment horizontal="center"/>
    </xf>
    <xf numFmtId="166" fontId="11" fillId="3" borderId="12" xfId="8" applyNumberFormat="1" applyFont="1" applyFill="1" applyBorder="1" applyAlignment="1">
      <alignment horizontal="center"/>
    </xf>
    <xf numFmtId="0" fontId="10" fillId="17" borderId="2" xfId="8" applyFont="1" applyFill="1" applyBorder="1" applyAlignment="1">
      <alignment horizontal="left"/>
    </xf>
    <xf numFmtId="0" fontId="10" fillId="17" borderId="3" xfId="8" applyFont="1" applyFill="1" applyBorder="1" applyAlignment="1">
      <alignment horizontal="left"/>
    </xf>
    <xf numFmtId="0" fontId="10" fillId="17" borderId="4" xfId="8" applyFont="1" applyFill="1" applyBorder="1" applyAlignment="1">
      <alignment horizontal="left"/>
    </xf>
    <xf numFmtId="0" fontId="10" fillId="0" borderId="1" xfId="8" applyFont="1" applyBorder="1" applyAlignment="1">
      <alignment horizontal="right"/>
    </xf>
    <xf numFmtId="0" fontId="11" fillId="0" borderId="1" xfId="8" applyFont="1" applyBorder="1" applyAlignment="1">
      <alignment horizontal="right"/>
    </xf>
    <xf numFmtId="0" fontId="11" fillId="0" borderId="1" xfId="8" applyFont="1" applyBorder="1" applyAlignment="1">
      <alignment horizontal="center"/>
    </xf>
    <xf numFmtId="0" fontId="11" fillId="0" borderId="1" xfId="8" applyFont="1" applyBorder="1" applyAlignment="1">
      <alignment horizontal="center" vertical="center"/>
    </xf>
    <xf numFmtId="2" fontId="11" fillId="0" borderId="1" xfId="8" applyNumberFormat="1" applyFont="1" applyBorder="1" applyAlignment="1">
      <alignment horizontal="right"/>
    </xf>
    <xf numFmtId="0" fontId="12" fillId="8" borderId="2" xfId="8" applyFont="1" applyFill="1" applyBorder="1" applyAlignment="1">
      <alignment horizontal="left" vertical="center"/>
    </xf>
    <xf numFmtId="0" fontId="12" fillId="8" borderId="3" xfId="8" applyFont="1" applyFill="1" applyBorder="1" applyAlignment="1">
      <alignment horizontal="left" vertical="center"/>
    </xf>
    <xf numFmtId="0" fontId="12" fillId="8" borderId="4" xfId="8" applyFont="1" applyFill="1" applyBorder="1" applyAlignment="1">
      <alignment horizontal="left" vertical="center"/>
    </xf>
    <xf numFmtId="0" fontId="10" fillId="3" borderId="1" xfId="8" applyFont="1" applyFill="1" applyBorder="1" applyAlignment="1">
      <alignment horizontal="right"/>
    </xf>
    <xf numFmtId="0" fontId="11" fillId="3" borderId="1" xfId="8" applyFont="1" applyFill="1" applyBorder="1" applyAlignment="1">
      <alignment horizontal="right"/>
    </xf>
    <xf numFmtId="0" fontId="11" fillId="0" borderId="6" xfId="8" applyFont="1" applyBorder="1" applyAlignment="1">
      <alignment horizontal="center" wrapText="1"/>
    </xf>
    <xf numFmtId="0" fontId="11" fillId="0" borderId="11" xfId="8" applyFont="1" applyBorder="1" applyAlignment="1">
      <alignment horizontal="center" wrapText="1"/>
    </xf>
    <xf numFmtId="0" fontId="11" fillId="0" borderId="9" xfId="8" applyFont="1" applyBorder="1" applyAlignment="1">
      <alignment horizontal="center" wrapText="1"/>
    </xf>
    <xf numFmtId="0" fontId="10" fillId="0" borderId="2" xfId="4" applyFont="1" applyBorder="1" applyAlignment="1">
      <alignment horizontal="right" vertical="center" wrapText="1"/>
    </xf>
    <xf numFmtId="0" fontId="11" fillId="0" borderId="3" xfId="4" applyFont="1" applyBorder="1" applyAlignment="1">
      <alignment horizontal="right" vertical="center" wrapText="1"/>
    </xf>
    <xf numFmtId="0" fontId="10" fillId="8" borderId="2" xfId="8" applyFont="1" applyFill="1" applyBorder="1" applyAlignment="1">
      <alignment horizontal="left"/>
    </xf>
    <xf numFmtId="0" fontId="10" fillId="8" borderId="3" xfId="8" applyFont="1" applyFill="1" applyBorder="1" applyAlignment="1">
      <alignment horizontal="left"/>
    </xf>
    <xf numFmtId="0" fontId="10" fillId="8" borderId="4" xfId="8" applyFont="1" applyFill="1" applyBorder="1" applyAlignment="1">
      <alignment horizontal="left"/>
    </xf>
    <xf numFmtId="0" fontId="9" fillId="0" borderId="7" xfId="8" applyFont="1" applyBorder="1" applyAlignment="1">
      <alignment horizontal="center" vertical="center"/>
    </xf>
    <xf numFmtId="0" fontId="6" fillId="0" borderId="3" xfId="8" applyFont="1" applyBorder="1" applyAlignment="1">
      <alignment horizontal="center"/>
    </xf>
    <xf numFmtId="0" fontId="6" fillId="0" borderId="4" xfId="8" applyFont="1" applyBorder="1" applyAlignment="1">
      <alignment horizontal="center"/>
    </xf>
    <xf numFmtId="0" fontId="14" fillId="12" borderId="2" xfId="5" applyFont="1" applyFill="1" applyBorder="1" applyAlignment="1">
      <alignment horizontal="center" vertical="center"/>
    </xf>
    <xf numFmtId="0" fontId="14" fillId="12" borderId="3" xfId="5" applyFont="1" applyFill="1" applyBorder="1" applyAlignment="1">
      <alignment horizontal="center" vertical="center"/>
    </xf>
    <xf numFmtId="0" fontId="14" fillId="12" borderId="4" xfId="5" applyFont="1" applyFill="1" applyBorder="1" applyAlignment="1">
      <alignment horizontal="center" vertical="center"/>
    </xf>
    <xf numFmtId="0" fontId="8" fillId="0" borderId="0" xfId="8" applyFont="1" applyAlignment="1">
      <alignment horizontal="right"/>
    </xf>
    <xf numFmtId="166" fontId="11" fillId="0" borderId="6" xfId="8" applyNumberFormat="1" applyFont="1" applyBorder="1" applyAlignment="1">
      <alignment horizontal="center"/>
    </xf>
    <xf numFmtId="166" fontId="11" fillId="0" borderId="11" xfId="8" applyNumberFormat="1" applyFont="1" applyBorder="1" applyAlignment="1">
      <alignment horizontal="center"/>
    </xf>
    <xf numFmtId="166" fontId="11" fillId="0" borderId="9" xfId="8" applyNumberFormat="1" applyFont="1" applyBorder="1" applyAlignment="1">
      <alignment horizontal="center"/>
    </xf>
    <xf numFmtId="0" fontId="11" fillId="0" borderId="11" xfId="8" applyFont="1" applyBorder="1" applyAlignment="1">
      <alignment horizontal="center"/>
    </xf>
    <xf numFmtId="0" fontId="10" fillId="13" borderId="2" xfId="8" applyFont="1" applyFill="1" applyBorder="1" applyAlignment="1">
      <alignment horizontal="left"/>
    </xf>
    <xf numFmtId="0" fontId="10" fillId="13" borderId="3" xfId="8" applyFont="1" applyFill="1" applyBorder="1" applyAlignment="1">
      <alignment horizontal="left"/>
    </xf>
    <xf numFmtId="0" fontId="10" fillId="13" borderId="4" xfId="8" applyFont="1" applyFill="1" applyBorder="1" applyAlignment="1">
      <alignment horizontal="left"/>
    </xf>
    <xf numFmtId="2" fontId="11" fillId="3" borderId="1" xfId="8" applyNumberFormat="1" applyFont="1" applyFill="1" applyBorder="1" applyAlignment="1">
      <alignment horizontal="center"/>
    </xf>
    <xf numFmtId="0" fontId="10" fillId="3" borderId="2" xfId="8" applyFont="1" applyFill="1" applyBorder="1" applyAlignment="1">
      <alignment horizontal="right"/>
    </xf>
    <xf numFmtId="0" fontId="10" fillId="3" borderId="3" xfId="8" applyFont="1" applyFill="1" applyBorder="1" applyAlignment="1">
      <alignment horizontal="right"/>
    </xf>
    <xf numFmtId="0" fontId="10" fillId="3" borderId="4" xfId="8" applyFont="1" applyFill="1" applyBorder="1" applyAlignment="1">
      <alignment horizontal="right"/>
    </xf>
    <xf numFmtId="0" fontId="12" fillId="8" borderId="2" xfId="21" applyFont="1" applyFill="1" applyBorder="1" applyAlignment="1">
      <alignment horizontal="left"/>
    </xf>
    <xf numFmtId="0" fontId="12" fillId="8" borderId="3" xfId="21" applyFont="1" applyFill="1" applyBorder="1" applyAlignment="1">
      <alignment horizontal="left"/>
    </xf>
    <xf numFmtId="0" fontId="12" fillId="8" borderId="4" xfId="21" applyFont="1" applyFill="1" applyBorder="1" applyAlignment="1">
      <alignment horizontal="left"/>
    </xf>
    <xf numFmtId="0" fontId="11" fillId="7" borderId="1" xfId="4" applyFont="1" applyFill="1" applyBorder="1" applyAlignment="1">
      <alignment horizontal="center"/>
    </xf>
    <xf numFmtId="43" fontId="11" fillId="3" borderId="1" xfId="14" applyFont="1" applyFill="1" applyBorder="1" applyAlignment="1">
      <alignment horizontal="center"/>
    </xf>
    <xf numFmtId="43" fontId="11" fillId="7" borderId="1" xfId="14" applyFont="1" applyFill="1" applyBorder="1" applyAlignment="1">
      <alignment horizontal="center"/>
    </xf>
    <xf numFmtId="0" fontId="14" fillId="14" borderId="4" xfId="5" applyFont="1" applyFill="1" applyBorder="1" applyAlignment="1">
      <alignment horizontal="center" vertical="center"/>
    </xf>
    <xf numFmtId="0" fontId="12" fillId="14" borderId="2" xfId="22" applyFont="1" applyFill="1" applyBorder="1" applyAlignment="1">
      <alignment horizontal="left"/>
    </xf>
    <xf numFmtId="0" fontId="12" fillId="14" borderId="3" xfId="22" applyFont="1" applyFill="1" applyBorder="1" applyAlignment="1">
      <alignment horizontal="left"/>
    </xf>
    <xf numFmtId="0" fontId="12" fillId="14" borderId="4" xfId="22" applyFont="1" applyFill="1" applyBorder="1" applyAlignment="1">
      <alignment horizontal="left"/>
    </xf>
    <xf numFmtId="0" fontId="5" fillId="0" borderId="1" xfId="0" applyFont="1" applyBorder="1" applyAlignment="1">
      <alignment horizontal="right"/>
    </xf>
    <xf numFmtId="0" fontId="20" fillId="0" borderId="0" xfId="8" applyFont="1" applyAlignment="1">
      <alignment horizontal="left"/>
    </xf>
  </cellXfs>
  <cellStyles count="28">
    <cellStyle name="20% - Accent3" xfId="11" builtinId="38"/>
    <cellStyle name="20% - Accent3 2" xfId="21" xr:uid="{1313073B-05E1-4942-987F-56226AB22B2B}"/>
    <cellStyle name="60% - Accent3" xfId="12" builtinId="40"/>
    <cellStyle name="60% - Accent3 2" xfId="22" xr:uid="{ACDF174D-1020-4433-B41B-94633C2AB603}"/>
    <cellStyle name="Accent2" xfId="5" builtinId="33"/>
    <cellStyle name="Accent3" xfId="10" builtinId="37"/>
    <cellStyle name="Comma" xfId="3" builtinId="3"/>
    <cellStyle name="Comma [0]" xfId="15" builtinId="6"/>
    <cellStyle name="Comma [0] 2" xfId="20" xr:uid="{506D6CDF-A31B-4837-96C0-01F901C40845}"/>
    <cellStyle name="Comma 2" xfId="14" xr:uid="{00000000-0005-0000-0000-000006000000}"/>
    <cellStyle name="Comma 2 2" xfId="19" xr:uid="{00000000-0005-0000-0000-000007000000}"/>
    <cellStyle name="Comma 3" xfId="17" xr:uid="{00000000-0005-0000-0000-000008000000}"/>
    <cellStyle name="Comma 4" xfId="25" xr:uid="{A9688579-B322-4B82-A21A-9DD03F9EE9D9}"/>
    <cellStyle name="Currency" xfId="6" builtinId="4"/>
    <cellStyle name="Currency 2" xfId="18" xr:uid="{00000000-0005-0000-0000-00000A000000}"/>
    <cellStyle name="Normal" xfId="0" builtinId="0"/>
    <cellStyle name="Normal 10 2" xfId="27" xr:uid="{A68F8EA1-ED61-4A9D-8D7A-838D83DD5C1D}"/>
    <cellStyle name="Normal 2" xfId="1" xr:uid="{00000000-0005-0000-0000-00000C000000}"/>
    <cellStyle name="Normal 2 2" xfId="8" xr:uid="{00000000-0005-0000-0000-00000D000000}"/>
    <cellStyle name="Normal 2 3" xfId="16" xr:uid="{00000000-0005-0000-0000-00000E000000}"/>
    <cellStyle name="Normal 3" xfId="2" xr:uid="{00000000-0005-0000-0000-00000F000000}"/>
    <cellStyle name="Normal 3 2" xfId="13" xr:uid="{00000000-0005-0000-0000-000010000000}"/>
    <cellStyle name="Normal 4" xfId="24" xr:uid="{978E1B9C-11A7-4A61-BA4E-DDBFEBE83139}"/>
    <cellStyle name="Normal 5" xfId="4" xr:uid="{00000000-0005-0000-0000-000011000000}"/>
    <cellStyle name="Normal 7" xfId="7" xr:uid="{00000000-0005-0000-0000-000012000000}"/>
    <cellStyle name="Percent 2" xfId="26" xr:uid="{0CBF6D4F-AFAB-45A2-8088-52E706C0FF84}"/>
    <cellStyle name="Standard 3 2" xfId="9" xr:uid="{00000000-0005-0000-0000-000013000000}"/>
    <cellStyle name="Standard 3 2 2" xfId="23" xr:uid="{E0E466C3-8620-4DCF-99BA-FDBB06E1A77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image" Target="../media/image3.png"/><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5.jpeg"/><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6.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6</xdr:col>
      <xdr:colOff>57150</xdr:colOff>
      <xdr:row>1</xdr:row>
      <xdr:rowOff>19050</xdr:rowOff>
    </xdr:from>
    <xdr:to>
      <xdr:col>8</xdr:col>
      <xdr:colOff>708155</xdr:colOff>
      <xdr:row>1</xdr:row>
      <xdr:rowOff>802234</xdr:rowOff>
    </xdr:to>
    <xdr:pic>
      <xdr:nvPicPr>
        <xdr:cNvPr id="11" name="Picture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715375" y="209550"/>
          <a:ext cx="2070230" cy="783184"/>
        </a:xfrm>
        <a:prstGeom prst="rect">
          <a:avLst/>
        </a:prstGeom>
      </xdr:spPr>
    </xdr:pic>
    <xdr:clientData/>
  </xdr:twoCellAnchor>
  <xdr:twoCellAnchor editAs="oneCell">
    <xdr:from>
      <xdr:col>4</xdr:col>
      <xdr:colOff>47626</xdr:colOff>
      <xdr:row>5</xdr:row>
      <xdr:rowOff>178594</xdr:rowOff>
    </xdr:from>
    <xdr:to>
      <xdr:col>4</xdr:col>
      <xdr:colOff>988510</xdr:colOff>
      <xdr:row>5</xdr:row>
      <xdr:rowOff>550334</xdr:rowOff>
    </xdr:to>
    <xdr:pic>
      <xdr:nvPicPr>
        <xdr:cNvPr id="6" name="Picture 5">
          <a:extLst>
            <a:ext uri="{FF2B5EF4-FFF2-40B4-BE49-F238E27FC236}">
              <a16:creationId xmlns:a16="http://schemas.microsoft.com/office/drawing/2014/main" id="{18A05241-4717-4349-9DA7-9598D5C2A30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667251" y="2155032"/>
          <a:ext cx="940884" cy="371740"/>
        </a:xfrm>
        <a:prstGeom prst="rect">
          <a:avLst/>
        </a:prstGeom>
      </xdr:spPr>
    </xdr:pic>
    <xdr:clientData/>
  </xdr:twoCellAnchor>
  <xdr:twoCellAnchor editAs="oneCell">
    <xdr:from>
      <xdr:col>4</xdr:col>
      <xdr:colOff>1095375</xdr:colOff>
      <xdr:row>5</xdr:row>
      <xdr:rowOff>250032</xdr:rowOff>
    </xdr:from>
    <xdr:to>
      <xdr:col>4</xdr:col>
      <xdr:colOff>2140802</xdr:colOff>
      <xdr:row>5</xdr:row>
      <xdr:rowOff>496412</xdr:rowOff>
    </xdr:to>
    <xdr:pic>
      <xdr:nvPicPr>
        <xdr:cNvPr id="7" name="Picture 6">
          <a:extLst>
            <a:ext uri="{FF2B5EF4-FFF2-40B4-BE49-F238E27FC236}">
              <a16:creationId xmlns:a16="http://schemas.microsoft.com/office/drawing/2014/main" id="{BC7894CF-16E6-48A5-A970-BF21461F2F2C}"/>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5715000" y="2226470"/>
          <a:ext cx="1045427" cy="2463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1619250</xdr:colOff>
      <xdr:row>226</xdr:row>
      <xdr:rowOff>0</xdr:rowOff>
    </xdr:from>
    <xdr:ext cx="65" cy="172227"/>
    <xdr:sp macro="" textlink="">
      <xdr:nvSpPr>
        <xdr:cNvPr id="2" name="TextBox 1">
          <a:extLst>
            <a:ext uri="{FF2B5EF4-FFF2-40B4-BE49-F238E27FC236}">
              <a16:creationId xmlns:a16="http://schemas.microsoft.com/office/drawing/2014/main" id="{F0523A02-4E11-418B-B406-276498129DB8}"/>
            </a:ext>
          </a:extLst>
        </xdr:cNvPr>
        <xdr:cNvSpPr txBox="1"/>
      </xdr:nvSpPr>
      <xdr:spPr>
        <a:xfrm>
          <a:off x="6305550" y="988771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twoCellAnchor editAs="oneCell">
    <xdr:from>
      <xdr:col>4</xdr:col>
      <xdr:colOff>54129</xdr:colOff>
      <xdr:row>5</xdr:row>
      <xdr:rowOff>137764</xdr:rowOff>
    </xdr:from>
    <xdr:to>
      <xdr:col>4</xdr:col>
      <xdr:colOff>1033810</xdr:colOff>
      <xdr:row>6</xdr:row>
      <xdr:rowOff>1102</xdr:rowOff>
    </xdr:to>
    <xdr:pic>
      <xdr:nvPicPr>
        <xdr:cNvPr id="3" name="Picture 2">
          <a:extLst>
            <a:ext uri="{FF2B5EF4-FFF2-40B4-BE49-F238E27FC236}">
              <a16:creationId xmlns:a16="http://schemas.microsoft.com/office/drawing/2014/main" id="{54B2BF67-C86B-4AA7-B33A-6D052D2E0B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40429" y="1989424"/>
          <a:ext cx="979681" cy="381498"/>
        </a:xfrm>
        <a:prstGeom prst="rect">
          <a:avLst/>
        </a:prstGeom>
      </xdr:spPr>
    </xdr:pic>
    <xdr:clientData/>
  </xdr:twoCellAnchor>
  <xdr:twoCellAnchor editAs="oneCell">
    <xdr:from>
      <xdr:col>4</xdr:col>
      <xdr:colOff>1149968</xdr:colOff>
      <xdr:row>5</xdr:row>
      <xdr:rowOff>209085</xdr:rowOff>
    </xdr:from>
    <xdr:to>
      <xdr:col>4</xdr:col>
      <xdr:colOff>2195395</xdr:colOff>
      <xdr:row>5</xdr:row>
      <xdr:rowOff>476248</xdr:rowOff>
    </xdr:to>
    <xdr:pic>
      <xdr:nvPicPr>
        <xdr:cNvPr id="4" name="Picture 3">
          <a:extLst>
            <a:ext uri="{FF2B5EF4-FFF2-40B4-BE49-F238E27FC236}">
              <a16:creationId xmlns:a16="http://schemas.microsoft.com/office/drawing/2014/main" id="{85B6BD3D-5F43-4B6C-8258-5FA861D22198}"/>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836268" y="2060745"/>
          <a:ext cx="1045427" cy="267163"/>
        </a:xfrm>
        <a:prstGeom prst="rect">
          <a:avLst/>
        </a:prstGeom>
      </xdr:spPr>
    </xdr:pic>
    <xdr:clientData/>
  </xdr:twoCellAnchor>
  <xdr:twoCellAnchor editAs="oneCell">
    <xdr:from>
      <xdr:col>6</xdr:col>
      <xdr:colOff>185854</xdr:colOff>
      <xdr:row>1</xdr:row>
      <xdr:rowOff>81311</xdr:rowOff>
    </xdr:from>
    <xdr:to>
      <xdr:col>8</xdr:col>
      <xdr:colOff>882732</xdr:colOff>
      <xdr:row>1</xdr:row>
      <xdr:rowOff>864495</xdr:rowOff>
    </xdr:to>
    <xdr:pic>
      <xdr:nvPicPr>
        <xdr:cNvPr id="5" name="Picture 4">
          <a:extLst>
            <a:ext uri="{FF2B5EF4-FFF2-40B4-BE49-F238E27FC236}">
              <a16:creationId xmlns:a16="http://schemas.microsoft.com/office/drawing/2014/main" id="{98BFDBE9-BFB4-4EDF-BC44-B0852B65C6BC}"/>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9124114" y="271811"/>
          <a:ext cx="2159918" cy="78318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57150</xdr:colOff>
      <xdr:row>1</xdr:row>
      <xdr:rowOff>19050</xdr:rowOff>
    </xdr:from>
    <xdr:to>
      <xdr:col>8</xdr:col>
      <xdr:colOff>708155</xdr:colOff>
      <xdr:row>1</xdr:row>
      <xdr:rowOff>802234</xdr:rowOff>
    </xdr:to>
    <xdr:pic>
      <xdr:nvPicPr>
        <xdr:cNvPr id="2" name="Picture 1">
          <a:extLst>
            <a:ext uri="{FF2B5EF4-FFF2-40B4-BE49-F238E27FC236}">
              <a16:creationId xmlns:a16="http://schemas.microsoft.com/office/drawing/2014/main" id="{C4BE9E02-9F7A-4F14-BA33-0958F79F75B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155430" y="209550"/>
          <a:ext cx="2114045" cy="783184"/>
        </a:xfrm>
        <a:prstGeom prst="rect">
          <a:avLst/>
        </a:prstGeom>
      </xdr:spPr>
    </xdr:pic>
    <xdr:clientData/>
  </xdr:twoCellAnchor>
  <xdr:twoCellAnchor editAs="oneCell">
    <xdr:from>
      <xdr:col>4</xdr:col>
      <xdr:colOff>74083</xdr:colOff>
      <xdr:row>5</xdr:row>
      <xdr:rowOff>158750</xdr:rowOff>
    </xdr:from>
    <xdr:to>
      <xdr:col>4</xdr:col>
      <xdr:colOff>1014967</xdr:colOff>
      <xdr:row>6</xdr:row>
      <xdr:rowOff>22490</xdr:rowOff>
    </xdr:to>
    <xdr:pic>
      <xdr:nvPicPr>
        <xdr:cNvPr id="3" name="Picture 2">
          <a:extLst>
            <a:ext uri="{FF2B5EF4-FFF2-40B4-BE49-F238E27FC236}">
              <a16:creationId xmlns:a16="http://schemas.microsoft.com/office/drawing/2014/main" id="{841A85BD-8D0A-453F-BCF4-B3549AA2974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813723" y="2132330"/>
          <a:ext cx="940884" cy="366660"/>
        </a:xfrm>
        <a:prstGeom prst="rect">
          <a:avLst/>
        </a:prstGeom>
      </xdr:spPr>
    </xdr:pic>
    <xdr:clientData/>
  </xdr:twoCellAnchor>
  <xdr:twoCellAnchor editAs="oneCell">
    <xdr:from>
      <xdr:col>4</xdr:col>
      <xdr:colOff>1170002</xdr:colOff>
      <xdr:row>5</xdr:row>
      <xdr:rowOff>236552</xdr:rowOff>
    </xdr:from>
    <xdr:to>
      <xdr:col>4</xdr:col>
      <xdr:colOff>2215429</xdr:colOff>
      <xdr:row>5</xdr:row>
      <xdr:rowOff>482932</xdr:rowOff>
    </xdr:to>
    <xdr:pic>
      <xdr:nvPicPr>
        <xdr:cNvPr id="4" name="Picture 3">
          <a:extLst>
            <a:ext uri="{FF2B5EF4-FFF2-40B4-BE49-F238E27FC236}">
              <a16:creationId xmlns:a16="http://schemas.microsoft.com/office/drawing/2014/main" id="{16C30516-FA44-4DFB-83C4-AE2593792179}"/>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5909642" y="2210132"/>
          <a:ext cx="1045427" cy="24638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447675</xdr:colOff>
      <xdr:row>1</xdr:row>
      <xdr:rowOff>85725</xdr:rowOff>
    </xdr:from>
    <xdr:to>
      <xdr:col>8</xdr:col>
      <xdr:colOff>795754</xdr:colOff>
      <xdr:row>1</xdr:row>
      <xdr:rowOff>752696</xdr:rowOff>
    </xdr:to>
    <xdr:pic>
      <xdr:nvPicPr>
        <xdr:cNvPr id="2" name="Picture 1">
          <a:extLst>
            <a:ext uri="{FF2B5EF4-FFF2-40B4-BE49-F238E27FC236}">
              <a16:creationId xmlns:a16="http://schemas.microsoft.com/office/drawing/2014/main" id="{3F733DD9-6155-4C24-ACD9-719B9D80DC6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936355" y="276225"/>
          <a:ext cx="1811119" cy="666971"/>
        </a:xfrm>
        <a:prstGeom prst="rect">
          <a:avLst/>
        </a:prstGeom>
      </xdr:spPr>
    </xdr:pic>
    <xdr:clientData/>
  </xdr:twoCellAnchor>
  <xdr:twoCellAnchor editAs="oneCell">
    <xdr:from>
      <xdr:col>4</xdr:col>
      <xdr:colOff>28575</xdr:colOff>
      <xdr:row>5</xdr:row>
      <xdr:rowOff>133350</xdr:rowOff>
    </xdr:from>
    <xdr:to>
      <xdr:col>4</xdr:col>
      <xdr:colOff>969459</xdr:colOff>
      <xdr:row>5</xdr:row>
      <xdr:rowOff>505090</xdr:rowOff>
    </xdr:to>
    <xdr:pic>
      <xdr:nvPicPr>
        <xdr:cNvPr id="3" name="Picture 2">
          <a:extLst>
            <a:ext uri="{FF2B5EF4-FFF2-40B4-BE49-F238E27FC236}">
              <a16:creationId xmlns:a16="http://schemas.microsoft.com/office/drawing/2014/main" id="{4BCCB7A6-33E7-497D-B77E-60DDD86CC9A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265295" y="1908810"/>
          <a:ext cx="940884" cy="371740"/>
        </a:xfrm>
        <a:prstGeom prst="rect">
          <a:avLst/>
        </a:prstGeom>
      </xdr:spPr>
    </xdr:pic>
    <xdr:clientData/>
  </xdr:twoCellAnchor>
  <xdr:twoCellAnchor editAs="oneCell">
    <xdr:from>
      <xdr:col>4</xdr:col>
      <xdr:colOff>1105444</xdr:colOff>
      <xdr:row>5</xdr:row>
      <xdr:rowOff>201627</xdr:rowOff>
    </xdr:from>
    <xdr:to>
      <xdr:col>4</xdr:col>
      <xdr:colOff>2150871</xdr:colOff>
      <xdr:row>5</xdr:row>
      <xdr:rowOff>448007</xdr:rowOff>
    </xdr:to>
    <xdr:pic>
      <xdr:nvPicPr>
        <xdr:cNvPr id="4" name="Picture 3">
          <a:extLst>
            <a:ext uri="{FF2B5EF4-FFF2-40B4-BE49-F238E27FC236}">
              <a16:creationId xmlns:a16="http://schemas.microsoft.com/office/drawing/2014/main" id="{239148A8-55C6-4619-AEA8-06AFD0F444C4}"/>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5342164" y="1977087"/>
          <a:ext cx="1045427" cy="24638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428625</xdr:colOff>
      <xdr:row>1</xdr:row>
      <xdr:rowOff>114300</xdr:rowOff>
    </xdr:from>
    <xdr:to>
      <xdr:col>8</xdr:col>
      <xdr:colOff>776704</xdr:colOff>
      <xdr:row>1</xdr:row>
      <xdr:rowOff>781271</xdr:rowOff>
    </xdr:to>
    <xdr:pic>
      <xdr:nvPicPr>
        <xdr:cNvPr id="2" name="Picture 1">
          <a:extLst>
            <a:ext uri="{FF2B5EF4-FFF2-40B4-BE49-F238E27FC236}">
              <a16:creationId xmlns:a16="http://schemas.microsoft.com/office/drawing/2014/main" id="{1DC9AA13-332D-4350-B857-FACFB9054AB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917305" y="304800"/>
          <a:ext cx="1811119" cy="666971"/>
        </a:xfrm>
        <a:prstGeom prst="rect">
          <a:avLst/>
        </a:prstGeom>
      </xdr:spPr>
    </xdr:pic>
    <xdr:clientData/>
  </xdr:twoCellAnchor>
  <xdr:twoCellAnchor editAs="oneCell">
    <xdr:from>
      <xdr:col>4</xdr:col>
      <xdr:colOff>50987</xdr:colOff>
      <xdr:row>5</xdr:row>
      <xdr:rowOff>208990</xdr:rowOff>
    </xdr:from>
    <xdr:to>
      <xdr:col>4</xdr:col>
      <xdr:colOff>991871</xdr:colOff>
      <xdr:row>5</xdr:row>
      <xdr:rowOff>582971</xdr:rowOff>
    </xdr:to>
    <xdr:pic>
      <xdr:nvPicPr>
        <xdr:cNvPr id="3" name="Picture 2">
          <a:extLst>
            <a:ext uri="{FF2B5EF4-FFF2-40B4-BE49-F238E27FC236}">
              <a16:creationId xmlns:a16="http://schemas.microsoft.com/office/drawing/2014/main" id="{19146587-1F47-4FB5-A1B3-15C282D7C31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287707" y="1984450"/>
          <a:ext cx="940884" cy="373981"/>
        </a:xfrm>
        <a:prstGeom prst="rect">
          <a:avLst/>
        </a:prstGeom>
      </xdr:spPr>
    </xdr:pic>
    <xdr:clientData/>
  </xdr:twoCellAnchor>
  <xdr:twoCellAnchor editAs="oneCell">
    <xdr:from>
      <xdr:col>4</xdr:col>
      <xdr:colOff>1244958</xdr:colOff>
      <xdr:row>5</xdr:row>
      <xdr:rowOff>253174</xdr:rowOff>
    </xdr:from>
    <xdr:to>
      <xdr:col>4</xdr:col>
      <xdr:colOff>2290385</xdr:colOff>
      <xdr:row>5</xdr:row>
      <xdr:rowOff>499554</xdr:rowOff>
    </xdr:to>
    <xdr:pic>
      <xdr:nvPicPr>
        <xdr:cNvPr id="4" name="Picture 3">
          <a:extLst>
            <a:ext uri="{FF2B5EF4-FFF2-40B4-BE49-F238E27FC236}">
              <a16:creationId xmlns:a16="http://schemas.microsoft.com/office/drawing/2014/main" id="{403BBC46-035A-4945-8937-9EB819B95D3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5481678" y="2028634"/>
          <a:ext cx="1045427" cy="246380"/>
        </a:xfrm>
        <a:prstGeom prst="rect">
          <a:avLst/>
        </a:prstGeom>
      </xdr:spPr>
    </xdr:pic>
    <xdr:clientData/>
  </xdr:twoCellAnchor>
  <xdr:oneCellAnchor>
    <xdr:from>
      <xdr:col>4</xdr:col>
      <xdr:colOff>1619250</xdr:colOff>
      <xdr:row>184</xdr:row>
      <xdr:rowOff>0</xdr:rowOff>
    </xdr:from>
    <xdr:ext cx="65" cy="172227"/>
    <xdr:sp macro="" textlink="">
      <xdr:nvSpPr>
        <xdr:cNvPr id="5" name="TextBox 4">
          <a:extLst>
            <a:ext uri="{FF2B5EF4-FFF2-40B4-BE49-F238E27FC236}">
              <a16:creationId xmlns:a16="http://schemas.microsoft.com/office/drawing/2014/main" id="{B1B262AB-10CD-4B8D-8506-A0982433DCA4}"/>
            </a:ext>
          </a:extLst>
        </xdr:cNvPr>
        <xdr:cNvSpPr txBox="1"/>
      </xdr:nvSpPr>
      <xdr:spPr>
        <a:xfrm>
          <a:off x="5855970" y="7743444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W335"/>
  <sheetViews>
    <sheetView topLeftCell="C316" zoomScale="85" zoomScaleNormal="85" zoomScaleSheetLayoutView="120" workbookViewId="0">
      <selection activeCell="D331" sqref="D331:E331"/>
    </sheetView>
  </sheetViews>
  <sheetFormatPr defaultRowHeight="16.5" x14ac:dyDescent="0.3"/>
  <cols>
    <col min="1" max="1" width="0.42578125" style="1" hidden="1" customWidth="1"/>
    <col min="2" max="2" width="8.42578125" style="1" hidden="1" customWidth="1"/>
    <col min="3" max="3" width="8.140625" style="1" customWidth="1"/>
    <col min="4" max="4" width="61" style="1" customWidth="1"/>
    <col min="5" max="5" width="53" style="2" customWidth="1"/>
    <col min="6" max="6" width="10.5703125" style="5" customWidth="1"/>
    <col min="7" max="7" width="9.28515625" style="5" customWidth="1"/>
    <col min="8" max="8" width="12" style="5" customWidth="1"/>
    <col min="9" max="9" width="12.42578125" style="5" customWidth="1"/>
    <col min="10" max="10" width="53.140625" style="346" customWidth="1"/>
    <col min="11" max="11" width="70.42578125" style="341" customWidth="1"/>
    <col min="12" max="202" width="9.140625" style="1"/>
    <col min="203" max="203" width="5.42578125" style="1" customWidth="1"/>
    <col min="204" max="204" width="43.85546875" style="1" customWidth="1"/>
    <col min="205" max="205" width="7.5703125" style="1" bestFit="1" customWidth="1"/>
    <col min="206" max="206" width="8.7109375" style="1" customWidth="1"/>
    <col min="207" max="207" width="11" style="1" customWidth="1"/>
    <col min="208" max="208" width="24" style="1" customWidth="1"/>
    <col min="209" max="458" width="9.140625" style="1"/>
    <col min="459" max="459" width="5.42578125" style="1" customWidth="1"/>
    <col min="460" max="460" width="43.85546875" style="1" customWidth="1"/>
    <col min="461" max="461" width="7.5703125" style="1" bestFit="1" customWidth="1"/>
    <col min="462" max="462" width="8.7109375" style="1" customWidth="1"/>
    <col min="463" max="463" width="11" style="1" customWidth="1"/>
    <col min="464" max="464" width="24" style="1" customWidth="1"/>
    <col min="465" max="714" width="9.140625" style="1"/>
    <col min="715" max="715" width="5.42578125" style="1" customWidth="1"/>
    <col min="716" max="716" width="43.85546875" style="1" customWidth="1"/>
    <col min="717" max="717" width="7.5703125" style="1" bestFit="1" customWidth="1"/>
    <col min="718" max="718" width="8.7109375" style="1" customWidth="1"/>
    <col min="719" max="719" width="11" style="1" customWidth="1"/>
    <col min="720" max="720" width="24" style="1" customWidth="1"/>
    <col min="721" max="970" width="9.140625" style="1"/>
    <col min="971" max="971" width="5.42578125" style="1" customWidth="1"/>
    <col min="972" max="972" width="43.85546875" style="1" customWidth="1"/>
    <col min="973" max="973" width="7.5703125" style="1" bestFit="1" customWidth="1"/>
    <col min="974" max="974" width="8.7109375" style="1" customWidth="1"/>
    <col min="975" max="975" width="11" style="1" customWidth="1"/>
    <col min="976" max="976" width="24" style="1" customWidth="1"/>
    <col min="977" max="1226" width="9.140625" style="1"/>
    <col min="1227" max="1227" width="5.42578125" style="1" customWidth="1"/>
    <col min="1228" max="1228" width="43.85546875" style="1" customWidth="1"/>
    <col min="1229" max="1229" width="7.5703125" style="1" bestFit="1" customWidth="1"/>
    <col min="1230" max="1230" width="8.7109375" style="1" customWidth="1"/>
    <col min="1231" max="1231" width="11" style="1" customWidth="1"/>
    <col min="1232" max="1232" width="24" style="1" customWidth="1"/>
    <col min="1233" max="1482" width="9.140625" style="1"/>
    <col min="1483" max="1483" width="5.42578125" style="1" customWidth="1"/>
    <col min="1484" max="1484" width="43.85546875" style="1" customWidth="1"/>
    <col min="1485" max="1485" width="7.5703125" style="1" bestFit="1" customWidth="1"/>
    <col min="1486" max="1486" width="8.7109375" style="1" customWidth="1"/>
    <col min="1487" max="1487" width="11" style="1" customWidth="1"/>
    <col min="1488" max="1488" width="24" style="1" customWidth="1"/>
    <col min="1489" max="1738" width="9.140625" style="1"/>
    <col min="1739" max="1739" width="5.42578125" style="1" customWidth="1"/>
    <col min="1740" max="1740" width="43.85546875" style="1" customWidth="1"/>
    <col min="1741" max="1741" width="7.5703125" style="1" bestFit="1" customWidth="1"/>
    <col min="1742" max="1742" width="8.7109375" style="1" customWidth="1"/>
    <col min="1743" max="1743" width="11" style="1" customWidth="1"/>
    <col min="1744" max="1744" width="24" style="1" customWidth="1"/>
    <col min="1745" max="1994" width="9.140625" style="1"/>
    <col min="1995" max="1995" width="5.42578125" style="1" customWidth="1"/>
    <col min="1996" max="1996" width="43.85546875" style="1" customWidth="1"/>
    <col min="1997" max="1997" width="7.5703125" style="1" bestFit="1" customWidth="1"/>
    <col min="1998" max="1998" width="8.7109375" style="1" customWidth="1"/>
    <col min="1999" max="1999" width="11" style="1" customWidth="1"/>
    <col min="2000" max="2000" width="24" style="1" customWidth="1"/>
    <col min="2001" max="2250" width="9.140625" style="1"/>
    <col min="2251" max="2251" width="5.42578125" style="1" customWidth="1"/>
    <col min="2252" max="2252" width="43.85546875" style="1" customWidth="1"/>
    <col min="2253" max="2253" width="7.5703125" style="1" bestFit="1" customWidth="1"/>
    <col min="2254" max="2254" width="8.7109375" style="1" customWidth="1"/>
    <col min="2255" max="2255" width="11" style="1" customWidth="1"/>
    <col min="2256" max="2256" width="24" style="1" customWidth="1"/>
    <col min="2257" max="2506" width="9.140625" style="1"/>
    <col min="2507" max="2507" width="5.42578125" style="1" customWidth="1"/>
    <col min="2508" max="2508" width="43.85546875" style="1" customWidth="1"/>
    <col min="2509" max="2509" width="7.5703125" style="1" bestFit="1" customWidth="1"/>
    <col min="2510" max="2510" width="8.7109375" style="1" customWidth="1"/>
    <col min="2511" max="2511" width="11" style="1" customWidth="1"/>
    <col min="2512" max="2512" width="24" style="1" customWidth="1"/>
    <col min="2513" max="2762" width="9.140625" style="1"/>
    <col min="2763" max="2763" width="5.42578125" style="1" customWidth="1"/>
    <col min="2764" max="2764" width="43.85546875" style="1" customWidth="1"/>
    <col min="2765" max="2765" width="7.5703125" style="1" bestFit="1" customWidth="1"/>
    <col min="2766" max="2766" width="8.7109375" style="1" customWidth="1"/>
    <col min="2767" max="2767" width="11" style="1" customWidth="1"/>
    <col min="2768" max="2768" width="24" style="1" customWidth="1"/>
    <col min="2769" max="3018" width="9.140625" style="1"/>
    <col min="3019" max="3019" width="5.42578125" style="1" customWidth="1"/>
    <col min="3020" max="3020" width="43.85546875" style="1" customWidth="1"/>
    <col min="3021" max="3021" width="7.5703125" style="1" bestFit="1" customWidth="1"/>
    <col min="3022" max="3022" width="8.7109375" style="1" customWidth="1"/>
    <col min="3023" max="3023" width="11" style="1" customWidth="1"/>
    <col min="3024" max="3024" width="24" style="1" customWidth="1"/>
    <col min="3025" max="3274" width="9.140625" style="1"/>
    <col min="3275" max="3275" width="5.42578125" style="1" customWidth="1"/>
    <col min="3276" max="3276" width="43.85546875" style="1" customWidth="1"/>
    <col min="3277" max="3277" width="7.5703125" style="1" bestFit="1" customWidth="1"/>
    <col min="3278" max="3278" width="8.7109375" style="1" customWidth="1"/>
    <col min="3279" max="3279" width="11" style="1" customWidth="1"/>
    <col min="3280" max="3280" width="24" style="1" customWidth="1"/>
    <col min="3281" max="3530" width="9.140625" style="1"/>
    <col min="3531" max="3531" width="5.42578125" style="1" customWidth="1"/>
    <col min="3532" max="3532" width="43.85546875" style="1" customWidth="1"/>
    <col min="3533" max="3533" width="7.5703125" style="1" bestFit="1" customWidth="1"/>
    <col min="3534" max="3534" width="8.7109375" style="1" customWidth="1"/>
    <col min="3535" max="3535" width="11" style="1" customWidth="1"/>
    <col min="3536" max="3536" width="24" style="1" customWidth="1"/>
    <col min="3537" max="3786" width="9.140625" style="1"/>
    <col min="3787" max="3787" width="5.42578125" style="1" customWidth="1"/>
    <col min="3788" max="3788" width="43.85546875" style="1" customWidth="1"/>
    <col min="3789" max="3789" width="7.5703125" style="1" bestFit="1" customWidth="1"/>
    <col min="3790" max="3790" width="8.7109375" style="1" customWidth="1"/>
    <col min="3791" max="3791" width="11" style="1" customWidth="1"/>
    <col min="3792" max="3792" width="24" style="1" customWidth="1"/>
    <col min="3793" max="4042" width="9.140625" style="1"/>
    <col min="4043" max="4043" width="5.42578125" style="1" customWidth="1"/>
    <col min="4044" max="4044" width="43.85546875" style="1" customWidth="1"/>
    <col min="4045" max="4045" width="7.5703125" style="1" bestFit="1" customWidth="1"/>
    <col min="4046" max="4046" width="8.7109375" style="1" customWidth="1"/>
    <col min="4047" max="4047" width="11" style="1" customWidth="1"/>
    <col min="4048" max="4048" width="24" style="1" customWidth="1"/>
    <col min="4049" max="4298" width="9.140625" style="1"/>
    <col min="4299" max="4299" width="5.42578125" style="1" customWidth="1"/>
    <col min="4300" max="4300" width="43.85546875" style="1" customWidth="1"/>
    <col min="4301" max="4301" width="7.5703125" style="1" bestFit="1" customWidth="1"/>
    <col min="4302" max="4302" width="8.7109375" style="1" customWidth="1"/>
    <col min="4303" max="4303" width="11" style="1" customWidth="1"/>
    <col min="4304" max="4304" width="24" style="1" customWidth="1"/>
    <col min="4305" max="4554" width="9.140625" style="1"/>
    <col min="4555" max="4555" width="5.42578125" style="1" customWidth="1"/>
    <col min="4556" max="4556" width="43.85546875" style="1" customWidth="1"/>
    <col min="4557" max="4557" width="7.5703125" style="1" bestFit="1" customWidth="1"/>
    <col min="4558" max="4558" width="8.7109375" style="1" customWidth="1"/>
    <col min="4559" max="4559" width="11" style="1" customWidth="1"/>
    <col min="4560" max="4560" width="24" style="1" customWidth="1"/>
    <col min="4561" max="4810" width="9.140625" style="1"/>
    <col min="4811" max="4811" width="5.42578125" style="1" customWidth="1"/>
    <col min="4812" max="4812" width="43.85546875" style="1" customWidth="1"/>
    <col min="4813" max="4813" width="7.5703125" style="1" bestFit="1" customWidth="1"/>
    <col min="4814" max="4814" width="8.7109375" style="1" customWidth="1"/>
    <col min="4815" max="4815" width="11" style="1" customWidth="1"/>
    <col min="4816" max="4816" width="24" style="1" customWidth="1"/>
    <col min="4817" max="5066" width="9.140625" style="1"/>
    <col min="5067" max="5067" width="5.42578125" style="1" customWidth="1"/>
    <col min="5068" max="5068" width="43.85546875" style="1" customWidth="1"/>
    <col min="5069" max="5069" width="7.5703125" style="1" bestFit="1" customWidth="1"/>
    <col min="5070" max="5070" width="8.7109375" style="1" customWidth="1"/>
    <col min="5071" max="5071" width="11" style="1" customWidth="1"/>
    <col min="5072" max="5072" width="24" style="1" customWidth="1"/>
    <col min="5073" max="5322" width="9.140625" style="1"/>
    <col min="5323" max="5323" width="5.42578125" style="1" customWidth="1"/>
    <col min="5324" max="5324" width="43.85546875" style="1" customWidth="1"/>
    <col min="5325" max="5325" width="7.5703125" style="1" bestFit="1" customWidth="1"/>
    <col min="5326" max="5326" width="8.7109375" style="1" customWidth="1"/>
    <col min="5327" max="5327" width="11" style="1" customWidth="1"/>
    <col min="5328" max="5328" width="24" style="1" customWidth="1"/>
    <col min="5329" max="5578" width="9.140625" style="1"/>
    <col min="5579" max="5579" width="5.42578125" style="1" customWidth="1"/>
    <col min="5580" max="5580" width="43.85546875" style="1" customWidth="1"/>
    <col min="5581" max="5581" width="7.5703125" style="1" bestFit="1" customWidth="1"/>
    <col min="5582" max="5582" width="8.7109375" style="1" customWidth="1"/>
    <col min="5583" max="5583" width="11" style="1" customWidth="1"/>
    <col min="5584" max="5584" width="24" style="1" customWidth="1"/>
    <col min="5585" max="5834" width="9.140625" style="1"/>
    <col min="5835" max="5835" width="5.42578125" style="1" customWidth="1"/>
    <col min="5836" max="5836" width="43.85546875" style="1" customWidth="1"/>
    <col min="5837" max="5837" width="7.5703125" style="1" bestFit="1" customWidth="1"/>
    <col min="5838" max="5838" width="8.7109375" style="1" customWidth="1"/>
    <col min="5839" max="5839" width="11" style="1" customWidth="1"/>
    <col min="5840" max="5840" width="24" style="1" customWidth="1"/>
    <col min="5841" max="6090" width="9.140625" style="1"/>
    <col min="6091" max="6091" width="5.42578125" style="1" customWidth="1"/>
    <col min="6092" max="6092" width="43.85546875" style="1" customWidth="1"/>
    <col min="6093" max="6093" width="7.5703125" style="1" bestFit="1" customWidth="1"/>
    <col min="6094" max="6094" width="8.7109375" style="1" customWidth="1"/>
    <col min="6095" max="6095" width="11" style="1" customWidth="1"/>
    <col min="6096" max="6096" width="24" style="1" customWidth="1"/>
    <col min="6097" max="6346" width="9.140625" style="1"/>
    <col min="6347" max="6347" width="5.42578125" style="1" customWidth="1"/>
    <col min="6348" max="6348" width="43.85546875" style="1" customWidth="1"/>
    <col min="6349" max="6349" width="7.5703125" style="1" bestFit="1" customWidth="1"/>
    <col min="6350" max="6350" width="8.7109375" style="1" customWidth="1"/>
    <col min="6351" max="6351" width="11" style="1" customWidth="1"/>
    <col min="6352" max="6352" width="24" style="1" customWidth="1"/>
    <col min="6353" max="6602" width="9.140625" style="1"/>
    <col min="6603" max="6603" width="5.42578125" style="1" customWidth="1"/>
    <col min="6604" max="6604" width="43.85546875" style="1" customWidth="1"/>
    <col min="6605" max="6605" width="7.5703125" style="1" bestFit="1" customWidth="1"/>
    <col min="6606" max="6606" width="8.7109375" style="1" customWidth="1"/>
    <col min="6607" max="6607" width="11" style="1" customWidth="1"/>
    <col min="6608" max="6608" width="24" style="1" customWidth="1"/>
    <col min="6609" max="6858" width="9.140625" style="1"/>
    <col min="6859" max="6859" width="5.42578125" style="1" customWidth="1"/>
    <col min="6860" max="6860" width="43.85546875" style="1" customWidth="1"/>
    <col min="6861" max="6861" width="7.5703125" style="1" bestFit="1" customWidth="1"/>
    <col min="6862" max="6862" width="8.7109375" style="1" customWidth="1"/>
    <col min="6863" max="6863" width="11" style="1" customWidth="1"/>
    <col min="6864" max="6864" width="24" style="1" customWidth="1"/>
    <col min="6865" max="7114" width="9.140625" style="1"/>
    <col min="7115" max="7115" width="5.42578125" style="1" customWidth="1"/>
    <col min="7116" max="7116" width="43.85546875" style="1" customWidth="1"/>
    <col min="7117" max="7117" width="7.5703125" style="1" bestFit="1" customWidth="1"/>
    <col min="7118" max="7118" width="8.7109375" style="1" customWidth="1"/>
    <col min="7119" max="7119" width="11" style="1" customWidth="1"/>
    <col min="7120" max="7120" width="24" style="1" customWidth="1"/>
    <col min="7121" max="7370" width="9.140625" style="1"/>
    <col min="7371" max="7371" width="5.42578125" style="1" customWidth="1"/>
    <col min="7372" max="7372" width="43.85546875" style="1" customWidth="1"/>
    <col min="7373" max="7373" width="7.5703125" style="1" bestFit="1" customWidth="1"/>
    <col min="7374" max="7374" width="8.7109375" style="1" customWidth="1"/>
    <col min="7375" max="7375" width="11" style="1" customWidth="1"/>
    <col min="7376" max="7376" width="24" style="1" customWidth="1"/>
    <col min="7377" max="7626" width="9.140625" style="1"/>
    <col min="7627" max="7627" width="5.42578125" style="1" customWidth="1"/>
    <col min="7628" max="7628" width="43.85546875" style="1" customWidth="1"/>
    <col min="7629" max="7629" width="7.5703125" style="1" bestFit="1" customWidth="1"/>
    <col min="7630" max="7630" width="8.7109375" style="1" customWidth="1"/>
    <col min="7631" max="7631" width="11" style="1" customWidth="1"/>
    <col min="7632" max="7632" width="24" style="1" customWidth="1"/>
    <col min="7633" max="7882" width="9.140625" style="1"/>
    <col min="7883" max="7883" width="5.42578125" style="1" customWidth="1"/>
    <col min="7884" max="7884" width="43.85546875" style="1" customWidth="1"/>
    <col min="7885" max="7885" width="7.5703125" style="1" bestFit="1" customWidth="1"/>
    <col min="7886" max="7886" width="8.7109375" style="1" customWidth="1"/>
    <col min="7887" max="7887" width="11" style="1" customWidth="1"/>
    <col min="7888" max="7888" width="24" style="1" customWidth="1"/>
    <col min="7889" max="8138" width="9.140625" style="1"/>
    <col min="8139" max="8139" width="5.42578125" style="1" customWidth="1"/>
    <col min="8140" max="8140" width="43.85546875" style="1" customWidth="1"/>
    <col min="8141" max="8141" width="7.5703125" style="1" bestFit="1" customWidth="1"/>
    <col min="8142" max="8142" width="8.7109375" style="1" customWidth="1"/>
    <col min="8143" max="8143" width="11" style="1" customWidth="1"/>
    <col min="8144" max="8144" width="24" style="1" customWidth="1"/>
    <col min="8145" max="8394" width="9.140625" style="1"/>
    <col min="8395" max="8395" width="5.42578125" style="1" customWidth="1"/>
    <col min="8396" max="8396" width="43.85546875" style="1" customWidth="1"/>
    <col min="8397" max="8397" width="7.5703125" style="1" bestFit="1" customWidth="1"/>
    <col min="8398" max="8398" width="8.7109375" style="1" customWidth="1"/>
    <col min="8399" max="8399" width="11" style="1" customWidth="1"/>
    <col min="8400" max="8400" width="24" style="1" customWidth="1"/>
    <col min="8401" max="8650" width="9.140625" style="1"/>
    <col min="8651" max="8651" width="5.42578125" style="1" customWidth="1"/>
    <col min="8652" max="8652" width="43.85546875" style="1" customWidth="1"/>
    <col min="8653" max="8653" width="7.5703125" style="1" bestFit="1" customWidth="1"/>
    <col min="8654" max="8654" width="8.7109375" style="1" customWidth="1"/>
    <col min="8655" max="8655" width="11" style="1" customWidth="1"/>
    <col min="8656" max="8656" width="24" style="1" customWidth="1"/>
    <col min="8657" max="8906" width="9.140625" style="1"/>
    <col min="8907" max="8907" width="5.42578125" style="1" customWidth="1"/>
    <col min="8908" max="8908" width="43.85546875" style="1" customWidth="1"/>
    <col min="8909" max="8909" width="7.5703125" style="1" bestFit="1" customWidth="1"/>
    <col min="8910" max="8910" width="8.7109375" style="1" customWidth="1"/>
    <col min="8911" max="8911" width="11" style="1" customWidth="1"/>
    <col min="8912" max="8912" width="24" style="1" customWidth="1"/>
    <col min="8913" max="9162" width="9.140625" style="1"/>
    <col min="9163" max="9163" width="5.42578125" style="1" customWidth="1"/>
    <col min="9164" max="9164" width="43.85546875" style="1" customWidth="1"/>
    <col min="9165" max="9165" width="7.5703125" style="1" bestFit="1" customWidth="1"/>
    <col min="9166" max="9166" width="8.7109375" style="1" customWidth="1"/>
    <col min="9167" max="9167" width="11" style="1" customWidth="1"/>
    <col min="9168" max="9168" width="24" style="1" customWidth="1"/>
    <col min="9169" max="9418" width="9.140625" style="1"/>
    <col min="9419" max="9419" width="5.42578125" style="1" customWidth="1"/>
    <col min="9420" max="9420" width="43.85546875" style="1" customWidth="1"/>
    <col min="9421" max="9421" width="7.5703125" style="1" bestFit="1" customWidth="1"/>
    <col min="9422" max="9422" width="8.7109375" style="1" customWidth="1"/>
    <col min="9423" max="9423" width="11" style="1" customWidth="1"/>
    <col min="9424" max="9424" width="24" style="1" customWidth="1"/>
    <col min="9425" max="9674" width="9.140625" style="1"/>
    <col min="9675" max="9675" width="5.42578125" style="1" customWidth="1"/>
    <col min="9676" max="9676" width="43.85546875" style="1" customWidth="1"/>
    <col min="9677" max="9677" width="7.5703125" style="1" bestFit="1" customWidth="1"/>
    <col min="9678" max="9678" width="8.7109375" style="1" customWidth="1"/>
    <col min="9679" max="9679" width="11" style="1" customWidth="1"/>
    <col min="9680" max="9680" width="24" style="1" customWidth="1"/>
    <col min="9681" max="9930" width="9.140625" style="1"/>
    <col min="9931" max="9931" width="5.42578125" style="1" customWidth="1"/>
    <col min="9932" max="9932" width="43.85546875" style="1" customWidth="1"/>
    <col min="9933" max="9933" width="7.5703125" style="1" bestFit="1" customWidth="1"/>
    <col min="9934" max="9934" width="8.7109375" style="1" customWidth="1"/>
    <col min="9935" max="9935" width="11" style="1" customWidth="1"/>
    <col min="9936" max="9936" width="24" style="1" customWidth="1"/>
    <col min="9937" max="10186" width="9.140625" style="1"/>
    <col min="10187" max="10187" width="5.42578125" style="1" customWidth="1"/>
    <col min="10188" max="10188" width="43.85546875" style="1" customWidth="1"/>
    <col min="10189" max="10189" width="7.5703125" style="1" bestFit="1" customWidth="1"/>
    <col min="10190" max="10190" width="8.7109375" style="1" customWidth="1"/>
    <col min="10191" max="10191" width="11" style="1" customWidth="1"/>
    <col min="10192" max="10192" width="24" style="1" customWidth="1"/>
    <col min="10193" max="10442" width="9.140625" style="1"/>
    <col min="10443" max="10443" width="5.42578125" style="1" customWidth="1"/>
    <col min="10444" max="10444" width="43.85546875" style="1" customWidth="1"/>
    <col min="10445" max="10445" width="7.5703125" style="1" bestFit="1" customWidth="1"/>
    <col min="10446" max="10446" width="8.7109375" style="1" customWidth="1"/>
    <col min="10447" max="10447" width="11" style="1" customWidth="1"/>
    <col min="10448" max="10448" width="24" style="1" customWidth="1"/>
    <col min="10449" max="10698" width="9.140625" style="1"/>
    <col min="10699" max="10699" width="5.42578125" style="1" customWidth="1"/>
    <col min="10700" max="10700" width="43.85546875" style="1" customWidth="1"/>
    <col min="10701" max="10701" width="7.5703125" style="1" bestFit="1" customWidth="1"/>
    <col min="10702" max="10702" width="8.7109375" style="1" customWidth="1"/>
    <col min="10703" max="10703" width="11" style="1" customWidth="1"/>
    <col min="10704" max="10704" width="24" style="1" customWidth="1"/>
    <col min="10705" max="10954" width="9.140625" style="1"/>
    <col min="10955" max="10955" width="5.42578125" style="1" customWidth="1"/>
    <col min="10956" max="10956" width="43.85546875" style="1" customWidth="1"/>
    <col min="10957" max="10957" width="7.5703125" style="1" bestFit="1" customWidth="1"/>
    <col min="10958" max="10958" width="8.7109375" style="1" customWidth="1"/>
    <col min="10959" max="10959" width="11" style="1" customWidth="1"/>
    <col min="10960" max="10960" width="24" style="1" customWidth="1"/>
    <col min="10961" max="11210" width="9.140625" style="1"/>
    <col min="11211" max="11211" width="5.42578125" style="1" customWidth="1"/>
    <col min="11212" max="11212" width="43.85546875" style="1" customWidth="1"/>
    <col min="11213" max="11213" width="7.5703125" style="1" bestFit="1" customWidth="1"/>
    <col min="11214" max="11214" width="8.7109375" style="1" customWidth="1"/>
    <col min="11215" max="11215" width="11" style="1" customWidth="1"/>
    <col min="11216" max="11216" width="24" style="1" customWidth="1"/>
    <col min="11217" max="11466" width="9.140625" style="1"/>
    <col min="11467" max="11467" width="5.42578125" style="1" customWidth="1"/>
    <col min="11468" max="11468" width="43.85546875" style="1" customWidth="1"/>
    <col min="11469" max="11469" width="7.5703125" style="1" bestFit="1" customWidth="1"/>
    <col min="11470" max="11470" width="8.7109375" style="1" customWidth="1"/>
    <col min="11471" max="11471" width="11" style="1" customWidth="1"/>
    <col min="11472" max="11472" width="24" style="1" customWidth="1"/>
    <col min="11473" max="11722" width="9.140625" style="1"/>
    <col min="11723" max="11723" width="5.42578125" style="1" customWidth="1"/>
    <col min="11724" max="11724" width="43.85546875" style="1" customWidth="1"/>
    <col min="11725" max="11725" width="7.5703125" style="1" bestFit="1" customWidth="1"/>
    <col min="11726" max="11726" width="8.7109375" style="1" customWidth="1"/>
    <col min="11727" max="11727" width="11" style="1" customWidth="1"/>
    <col min="11728" max="11728" width="24" style="1" customWidth="1"/>
    <col min="11729" max="11978" width="9.140625" style="1"/>
    <col min="11979" max="11979" width="5.42578125" style="1" customWidth="1"/>
    <col min="11980" max="11980" width="43.85546875" style="1" customWidth="1"/>
    <col min="11981" max="11981" width="7.5703125" style="1" bestFit="1" customWidth="1"/>
    <col min="11982" max="11982" width="8.7109375" style="1" customWidth="1"/>
    <col min="11983" max="11983" width="11" style="1" customWidth="1"/>
    <col min="11984" max="11984" width="24" style="1" customWidth="1"/>
    <col min="11985" max="12234" width="9.140625" style="1"/>
    <col min="12235" max="12235" width="5.42578125" style="1" customWidth="1"/>
    <col min="12236" max="12236" width="43.85546875" style="1" customWidth="1"/>
    <col min="12237" max="12237" width="7.5703125" style="1" bestFit="1" customWidth="1"/>
    <col min="12238" max="12238" width="8.7109375" style="1" customWidth="1"/>
    <col min="12239" max="12239" width="11" style="1" customWidth="1"/>
    <col min="12240" max="12240" width="24" style="1" customWidth="1"/>
    <col min="12241" max="12490" width="9.140625" style="1"/>
    <col min="12491" max="12491" width="5.42578125" style="1" customWidth="1"/>
    <col min="12492" max="12492" width="43.85546875" style="1" customWidth="1"/>
    <col min="12493" max="12493" width="7.5703125" style="1" bestFit="1" customWidth="1"/>
    <col min="12494" max="12494" width="8.7109375" style="1" customWidth="1"/>
    <col min="12495" max="12495" width="11" style="1" customWidth="1"/>
    <col min="12496" max="12496" width="24" style="1" customWidth="1"/>
    <col min="12497" max="12746" width="9.140625" style="1"/>
    <col min="12747" max="12747" width="5.42578125" style="1" customWidth="1"/>
    <col min="12748" max="12748" width="43.85546875" style="1" customWidth="1"/>
    <col min="12749" max="12749" width="7.5703125" style="1" bestFit="1" customWidth="1"/>
    <col min="12750" max="12750" width="8.7109375" style="1" customWidth="1"/>
    <col min="12751" max="12751" width="11" style="1" customWidth="1"/>
    <col min="12752" max="12752" width="24" style="1" customWidth="1"/>
    <col min="12753" max="13002" width="9.140625" style="1"/>
    <col min="13003" max="13003" width="5.42578125" style="1" customWidth="1"/>
    <col min="13004" max="13004" width="43.85546875" style="1" customWidth="1"/>
    <col min="13005" max="13005" width="7.5703125" style="1" bestFit="1" customWidth="1"/>
    <col min="13006" max="13006" width="8.7109375" style="1" customWidth="1"/>
    <col min="13007" max="13007" width="11" style="1" customWidth="1"/>
    <col min="13008" max="13008" width="24" style="1" customWidth="1"/>
    <col min="13009" max="13258" width="9.140625" style="1"/>
    <col min="13259" max="13259" width="5.42578125" style="1" customWidth="1"/>
    <col min="13260" max="13260" width="43.85546875" style="1" customWidth="1"/>
    <col min="13261" max="13261" width="7.5703125" style="1" bestFit="1" customWidth="1"/>
    <col min="13262" max="13262" width="8.7109375" style="1" customWidth="1"/>
    <col min="13263" max="13263" width="11" style="1" customWidth="1"/>
    <col min="13264" max="13264" width="24" style="1" customWidth="1"/>
    <col min="13265" max="13514" width="9.140625" style="1"/>
    <col min="13515" max="13515" width="5.42578125" style="1" customWidth="1"/>
    <col min="13516" max="13516" width="43.85546875" style="1" customWidth="1"/>
    <col min="13517" max="13517" width="7.5703125" style="1" bestFit="1" customWidth="1"/>
    <col min="13518" max="13518" width="8.7109375" style="1" customWidth="1"/>
    <col min="13519" max="13519" width="11" style="1" customWidth="1"/>
    <col min="13520" max="13520" width="24" style="1" customWidth="1"/>
    <col min="13521" max="13770" width="9.140625" style="1"/>
    <col min="13771" max="13771" width="5.42578125" style="1" customWidth="1"/>
    <col min="13772" max="13772" width="43.85546875" style="1" customWidth="1"/>
    <col min="13773" max="13773" width="7.5703125" style="1" bestFit="1" customWidth="1"/>
    <col min="13774" max="13774" width="8.7109375" style="1" customWidth="1"/>
    <col min="13775" max="13775" width="11" style="1" customWidth="1"/>
    <col min="13776" max="13776" width="24" style="1" customWidth="1"/>
    <col min="13777" max="14026" width="9.140625" style="1"/>
    <col min="14027" max="14027" width="5.42578125" style="1" customWidth="1"/>
    <col min="14028" max="14028" width="43.85546875" style="1" customWidth="1"/>
    <col min="14029" max="14029" width="7.5703125" style="1" bestFit="1" customWidth="1"/>
    <col min="14030" max="14030" width="8.7109375" style="1" customWidth="1"/>
    <col min="14031" max="14031" width="11" style="1" customWidth="1"/>
    <col min="14032" max="14032" width="24" style="1" customWidth="1"/>
    <col min="14033" max="14282" width="9.140625" style="1"/>
    <col min="14283" max="14283" width="5.42578125" style="1" customWidth="1"/>
    <col min="14284" max="14284" width="43.85546875" style="1" customWidth="1"/>
    <col min="14285" max="14285" width="7.5703125" style="1" bestFit="1" customWidth="1"/>
    <col min="14286" max="14286" width="8.7109375" style="1" customWidth="1"/>
    <col min="14287" max="14287" width="11" style="1" customWidth="1"/>
    <col min="14288" max="14288" width="24" style="1" customWidth="1"/>
    <col min="14289" max="14538" width="9.140625" style="1"/>
    <col min="14539" max="14539" width="5.42578125" style="1" customWidth="1"/>
    <col min="14540" max="14540" width="43.85546875" style="1" customWidth="1"/>
    <col min="14541" max="14541" width="7.5703125" style="1" bestFit="1" customWidth="1"/>
    <col min="14542" max="14542" width="8.7109375" style="1" customWidth="1"/>
    <col min="14543" max="14543" width="11" style="1" customWidth="1"/>
    <col min="14544" max="14544" width="24" style="1" customWidth="1"/>
    <col min="14545" max="14794" width="9.140625" style="1"/>
    <col min="14795" max="14795" width="5.42578125" style="1" customWidth="1"/>
    <col min="14796" max="14796" width="43.85546875" style="1" customWidth="1"/>
    <col min="14797" max="14797" width="7.5703125" style="1" bestFit="1" customWidth="1"/>
    <col min="14798" max="14798" width="8.7109375" style="1" customWidth="1"/>
    <col min="14799" max="14799" width="11" style="1" customWidth="1"/>
    <col min="14800" max="14800" width="24" style="1" customWidth="1"/>
    <col min="14801" max="15050" width="9.140625" style="1"/>
    <col min="15051" max="15051" width="5.42578125" style="1" customWidth="1"/>
    <col min="15052" max="15052" width="43.85546875" style="1" customWidth="1"/>
    <col min="15053" max="15053" width="7.5703125" style="1" bestFit="1" customWidth="1"/>
    <col min="15054" max="15054" width="8.7109375" style="1" customWidth="1"/>
    <col min="15055" max="15055" width="11" style="1" customWidth="1"/>
    <col min="15056" max="15056" width="24" style="1" customWidth="1"/>
    <col min="15057" max="15306" width="9.140625" style="1"/>
    <col min="15307" max="15307" width="5.42578125" style="1" customWidth="1"/>
    <col min="15308" max="15308" width="43.85546875" style="1" customWidth="1"/>
    <col min="15309" max="15309" width="7.5703125" style="1" bestFit="1" customWidth="1"/>
    <col min="15310" max="15310" width="8.7109375" style="1" customWidth="1"/>
    <col min="15311" max="15311" width="11" style="1" customWidth="1"/>
    <col min="15312" max="15312" width="24" style="1" customWidth="1"/>
    <col min="15313" max="15562" width="9.140625" style="1"/>
    <col min="15563" max="15563" width="5.42578125" style="1" customWidth="1"/>
    <col min="15564" max="15564" width="43.85546875" style="1" customWidth="1"/>
    <col min="15565" max="15565" width="7.5703125" style="1" bestFit="1" customWidth="1"/>
    <col min="15566" max="15566" width="8.7109375" style="1" customWidth="1"/>
    <col min="15567" max="15567" width="11" style="1" customWidth="1"/>
    <col min="15568" max="15568" width="24" style="1" customWidth="1"/>
    <col min="15569" max="15818" width="9.140625" style="1"/>
    <col min="15819" max="15819" width="5.42578125" style="1" customWidth="1"/>
    <col min="15820" max="15820" width="43.85546875" style="1" customWidth="1"/>
    <col min="15821" max="15821" width="7.5703125" style="1" bestFit="1" customWidth="1"/>
    <col min="15822" max="15822" width="8.7109375" style="1" customWidth="1"/>
    <col min="15823" max="15823" width="11" style="1" customWidth="1"/>
    <col min="15824" max="15824" width="24" style="1" customWidth="1"/>
    <col min="15825" max="16074" width="9.140625" style="1"/>
    <col min="16075" max="16075" width="5.42578125" style="1" customWidth="1"/>
    <col min="16076" max="16076" width="43.85546875" style="1" customWidth="1"/>
    <col min="16077" max="16077" width="7.5703125" style="1" bestFit="1" customWidth="1"/>
    <col min="16078" max="16078" width="8.7109375" style="1" customWidth="1"/>
    <col min="16079" max="16079" width="11" style="1" customWidth="1"/>
    <col min="16080" max="16080" width="24" style="1" customWidth="1"/>
    <col min="16081" max="16384" width="9.140625" style="1"/>
  </cols>
  <sheetData>
    <row r="1" spans="1:48" x14ac:dyDescent="0.3">
      <c r="A1" s="11"/>
      <c r="B1" s="11"/>
      <c r="J1" s="345"/>
      <c r="K1" s="342"/>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row>
    <row r="2" spans="1:48" ht="74.25" customHeight="1" thickBot="1" x14ac:dyDescent="0.35">
      <c r="A2" s="11"/>
      <c r="B2" s="13"/>
      <c r="C2" s="787" t="s">
        <v>265</v>
      </c>
      <c r="D2" s="787"/>
      <c r="E2" s="787"/>
      <c r="F2" s="787"/>
      <c r="G2" s="787"/>
      <c r="H2" s="787"/>
      <c r="I2" s="787"/>
      <c r="J2" s="345"/>
      <c r="K2" s="342"/>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row>
    <row r="3" spans="1:48" ht="21.75" customHeight="1" thickTop="1" x14ac:dyDescent="0.3">
      <c r="A3" s="11"/>
      <c r="B3" s="13"/>
      <c r="C3" s="797" t="s">
        <v>638</v>
      </c>
      <c r="D3" s="797"/>
      <c r="E3" s="797" t="s">
        <v>640</v>
      </c>
      <c r="F3" s="797"/>
      <c r="G3" s="797"/>
      <c r="H3" s="797"/>
      <c r="I3" s="797"/>
      <c r="J3" s="345"/>
      <c r="K3" s="342"/>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row>
    <row r="4" spans="1:48" ht="21.75" customHeight="1" x14ac:dyDescent="0.3">
      <c r="A4" s="11"/>
      <c r="B4" s="13"/>
      <c r="C4" s="309" t="s">
        <v>639</v>
      </c>
      <c r="D4" s="310"/>
      <c r="E4" s="782" t="s">
        <v>641</v>
      </c>
      <c r="F4" s="782"/>
      <c r="G4" s="782"/>
      <c r="H4" s="782"/>
      <c r="I4" s="782"/>
      <c r="J4" s="345"/>
      <c r="K4" s="342"/>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row>
    <row r="5" spans="1:48" ht="23.25" customHeight="1" x14ac:dyDescent="0.3">
      <c r="A5" s="11"/>
      <c r="B5" s="13"/>
      <c r="C5" s="312" t="s">
        <v>266</v>
      </c>
      <c r="D5" s="311"/>
      <c r="E5" s="313" t="s">
        <v>983</v>
      </c>
      <c r="F5" s="14"/>
      <c r="G5" s="14"/>
      <c r="H5" s="14"/>
      <c r="I5" s="14"/>
      <c r="J5" s="345"/>
      <c r="K5" s="342"/>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row>
    <row r="6" spans="1:48" ht="45" customHeight="1" x14ac:dyDescent="0.3">
      <c r="A6" s="11"/>
      <c r="B6" s="13"/>
      <c r="C6" s="310" t="s">
        <v>267</v>
      </c>
      <c r="D6" s="18"/>
      <c r="E6" s="783"/>
      <c r="F6" s="783"/>
      <c r="G6" s="783"/>
      <c r="H6" s="783"/>
      <c r="J6" s="345"/>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row>
    <row r="7" spans="1:48" ht="27.75" customHeight="1" x14ac:dyDescent="0.3">
      <c r="A7" s="11"/>
      <c r="B7" s="13"/>
      <c r="C7" s="788" t="s">
        <v>150</v>
      </c>
      <c r="D7" s="788"/>
      <c r="E7" s="789"/>
      <c r="F7" s="789"/>
      <c r="G7" s="789"/>
      <c r="H7" s="789"/>
      <c r="I7" s="789"/>
      <c r="J7" s="345"/>
      <c r="K7" s="342"/>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row>
    <row r="8" spans="1:48" ht="104.25" customHeight="1" x14ac:dyDescent="0.3">
      <c r="A8" s="11"/>
      <c r="B8" s="13"/>
      <c r="C8" s="794" t="s">
        <v>149</v>
      </c>
      <c r="D8" s="794"/>
      <c r="E8" s="794"/>
      <c r="F8" s="794"/>
      <c r="G8" s="794"/>
      <c r="H8" s="794"/>
      <c r="I8" s="794"/>
      <c r="J8" s="345"/>
      <c r="K8" s="342"/>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row>
    <row r="9" spans="1:48" ht="23.25" customHeight="1" x14ac:dyDescent="0.3">
      <c r="A9" s="11"/>
      <c r="B9" s="13"/>
      <c r="C9" s="15"/>
      <c r="D9" s="15"/>
      <c r="E9" s="15"/>
      <c r="F9" s="15"/>
      <c r="G9" s="15"/>
      <c r="H9" s="15"/>
      <c r="I9" s="15"/>
      <c r="J9" s="345"/>
      <c r="K9" s="342"/>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row>
    <row r="10" spans="1:48" s="9" customFormat="1" ht="21.75" customHeight="1" x14ac:dyDescent="0.3">
      <c r="A10" s="11"/>
      <c r="B10" s="13"/>
      <c r="C10" s="44">
        <v>1</v>
      </c>
      <c r="D10" s="45" t="s">
        <v>89</v>
      </c>
      <c r="E10" s="795" t="s">
        <v>58</v>
      </c>
      <c r="F10" s="796"/>
      <c r="G10" s="796"/>
      <c r="H10" s="796"/>
      <c r="I10" s="796"/>
      <c r="J10" s="344"/>
      <c r="K10" s="342"/>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row>
    <row r="11" spans="1:48" s="9" customFormat="1" ht="45" x14ac:dyDescent="0.3">
      <c r="A11" s="11"/>
      <c r="B11" s="13"/>
      <c r="C11" s="271" t="s">
        <v>155</v>
      </c>
      <c r="D11" s="272" t="s">
        <v>105</v>
      </c>
      <c r="E11" s="272" t="s">
        <v>40</v>
      </c>
      <c r="F11" s="273" t="s">
        <v>175</v>
      </c>
      <c r="G11" s="271" t="s">
        <v>174</v>
      </c>
      <c r="H11" s="274" t="s">
        <v>176</v>
      </c>
      <c r="I11" s="275" t="s">
        <v>156</v>
      </c>
      <c r="J11" s="344"/>
      <c r="K11" s="342"/>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row>
    <row r="12" spans="1:48" s="9" customFormat="1" x14ac:dyDescent="0.3">
      <c r="A12" s="11"/>
      <c r="B12" s="13"/>
      <c r="C12" s="273" t="s">
        <v>41</v>
      </c>
      <c r="D12" s="273" t="s">
        <v>42</v>
      </c>
      <c r="E12" s="276" t="s">
        <v>43</v>
      </c>
      <c r="F12" s="277" t="s">
        <v>44</v>
      </c>
      <c r="G12" s="278" t="s">
        <v>45</v>
      </c>
      <c r="H12" s="279" t="s">
        <v>46</v>
      </c>
      <c r="I12" s="280" t="s">
        <v>47</v>
      </c>
      <c r="J12" s="344"/>
      <c r="K12" s="342"/>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row>
    <row r="13" spans="1:48" s="9" customFormat="1" x14ac:dyDescent="0.3">
      <c r="A13" s="11"/>
      <c r="B13" s="13"/>
      <c r="C13" s="291">
        <v>1.1000000000000001</v>
      </c>
      <c r="D13" s="292" t="s">
        <v>90</v>
      </c>
      <c r="E13" s="293" t="s">
        <v>48</v>
      </c>
      <c r="F13" s="293"/>
      <c r="G13" s="293"/>
      <c r="H13" s="293"/>
      <c r="I13" s="294"/>
      <c r="J13" s="344"/>
      <c r="K13" s="342"/>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row>
    <row r="14" spans="1:48" s="9" customFormat="1" ht="38.25" x14ac:dyDescent="0.3">
      <c r="A14" s="11"/>
      <c r="B14" s="13"/>
      <c r="C14" s="57" t="s">
        <v>0</v>
      </c>
      <c r="D14" s="58" t="s">
        <v>91</v>
      </c>
      <c r="E14" s="59" t="s">
        <v>20</v>
      </c>
      <c r="F14" s="22" t="s">
        <v>173</v>
      </c>
      <c r="G14" s="60">
        <v>1</v>
      </c>
      <c r="H14" s="61"/>
      <c r="I14" s="73">
        <f>G14*H14</f>
        <v>0</v>
      </c>
      <c r="J14" s="344"/>
      <c r="K14" s="342"/>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row>
    <row r="15" spans="1:48" s="9" customFormat="1" ht="63.75" x14ac:dyDescent="0.3">
      <c r="A15" s="11"/>
      <c r="B15" s="13"/>
      <c r="C15" s="57" t="s">
        <v>1</v>
      </c>
      <c r="D15" s="58" t="s">
        <v>92</v>
      </c>
      <c r="E15" s="59" t="s">
        <v>21</v>
      </c>
      <c r="F15" s="22" t="s">
        <v>173</v>
      </c>
      <c r="G15" s="60">
        <v>1</v>
      </c>
      <c r="H15" s="61"/>
      <c r="I15" s="73">
        <f>G15*H15</f>
        <v>0</v>
      </c>
      <c r="J15" s="344"/>
      <c r="K15" s="342"/>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c r="AS15" s="13"/>
      <c r="AT15" s="13"/>
      <c r="AU15" s="13"/>
      <c r="AV15" s="13"/>
    </row>
    <row r="16" spans="1:48" s="9" customFormat="1" ht="51" x14ac:dyDescent="0.3">
      <c r="A16" s="11"/>
      <c r="B16" s="13"/>
      <c r="C16" s="57" t="s">
        <v>2</v>
      </c>
      <c r="D16" s="62" t="s">
        <v>93</v>
      </c>
      <c r="E16" s="59" t="s">
        <v>22</v>
      </c>
      <c r="F16" s="22" t="s">
        <v>173</v>
      </c>
      <c r="G16" s="60">
        <v>1</v>
      </c>
      <c r="H16" s="61"/>
      <c r="I16" s="73">
        <f>G16*H16</f>
        <v>0</v>
      </c>
      <c r="J16" s="344"/>
      <c r="K16" s="342"/>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row>
    <row r="17" spans="1:48" s="9" customFormat="1" ht="76.5" x14ac:dyDescent="0.3">
      <c r="A17" s="11"/>
      <c r="B17" s="13"/>
      <c r="C17" s="63" t="s">
        <v>79</v>
      </c>
      <c r="D17" s="64" t="s">
        <v>94</v>
      </c>
      <c r="E17" s="65" t="s">
        <v>81</v>
      </c>
      <c r="F17" s="22" t="s">
        <v>173</v>
      </c>
      <c r="G17" s="60">
        <v>1</v>
      </c>
      <c r="H17" s="61"/>
      <c r="I17" s="73">
        <f>G17*H17</f>
        <v>0</v>
      </c>
      <c r="J17" s="344"/>
      <c r="K17" s="342"/>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c r="AU17" s="13"/>
      <c r="AV17" s="13"/>
    </row>
    <row r="18" spans="1:48" x14ac:dyDescent="0.3">
      <c r="A18" s="11"/>
      <c r="B18" s="13"/>
      <c r="C18" s="790" t="s">
        <v>157</v>
      </c>
      <c r="D18" s="791"/>
      <c r="E18" s="791"/>
      <c r="F18" s="792"/>
      <c r="G18" s="792"/>
      <c r="H18" s="793"/>
      <c r="I18" s="74">
        <f>SUM(I14:I17)</f>
        <v>0</v>
      </c>
      <c r="J18" s="344"/>
      <c r="K18" s="342"/>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row>
    <row r="19" spans="1:48" s="31" customFormat="1" x14ac:dyDescent="0.3">
      <c r="A19" s="28"/>
      <c r="B19" s="29"/>
      <c r="C19" s="291">
        <v>1.2</v>
      </c>
      <c r="D19" s="292" t="s">
        <v>95</v>
      </c>
      <c r="E19" s="293" t="s">
        <v>49</v>
      </c>
      <c r="F19" s="293"/>
      <c r="G19" s="293"/>
      <c r="H19" s="293"/>
      <c r="I19" s="294"/>
      <c r="J19" s="344"/>
      <c r="K19" s="342"/>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29"/>
      <c r="AR19" s="29"/>
      <c r="AS19" s="29"/>
      <c r="AT19" s="29"/>
      <c r="AU19" s="29"/>
      <c r="AV19" s="29"/>
    </row>
    <row r="20" spans="1:48" s="31" customFormat="1" ht="52.5" x14ac:dyDescent="0.3">
      <c r="A20" s="28"/>
      <c r="B20" s="29"/>
      <c r="C20" s="85" t="s">
        <v>64</v>
      </c>
      <c r="D20" s="64" t="s">
        <v>108</v>
      </c>
      <c r="E20" s="86" t="s">
        <v>65</v>
      </c>
      <c r="F20" s="68" t="s">
        <v>151</v>
      </c>
      <c r="G20" s="71">
        <f>SUM(G34:G44)+G55+G56+G57+G58</f>
        <v>53</v>
      </c>
      <c r="H20" s="72"/>
      <c r="I20" s="97">
        <f>G20*H20</f>
        <v>0</v>
      </c>
      <c r="J20" s="344"/>
      <c r="K20" s="342"/>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row>
    <row r="21" spans="1:48" s="31" customFormat="1" ht="76.5" x14ac:dyDescent="0.3">
      <c r="A21" s="28"/>
      <c r="B21" s="29"/>
      <c r="C21" s="85" t="s">
        <v>66</v>
      </c>
      <c r="D21" s="64" t="s">
        <v>268</v>
      </c>
      <c r="E21" s="87" t="s">
        <v>67</v>
      </c>
      <c r="F21" s="85" t="s">
        <v>3</v>
      </c>
      <c r="G21" s="71">
        <v>460</v>
      </c>
      <c r="H21" s="72"/>
      <c r="I21" s="97">
        <f>G21*H21</f>
        <v>0</v>
      </c>
      <c r="J21" s="344"/>
      <c r="K21" s="342"/>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row>
    <row r="22" spans="1:48" s="31" customFormat="1" ht="76.5" x14ac:dyDescent="0.3">
      <c r="A22" s="28"/>
      <c r="B22" s="29"/>
      <c r="C22" s="798" t="s">
        <v>68</v>
      </c>
      <c r="D22" s="326" t="s">
        <v>109</v>
      </c>
      <c r="E22" s="327" t="s">
        <v>69</v>
      </c>
      <c r="F22" s="799"/>
      <c r="G22" s="799"/>
      <c r="H22" s="799"/>
      <c r="I22" s="784"/>
      <c r="J22" s="344"/>
      <c r="K22" s="342"/>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c r="AT22" s="29"/>
      <c r="AU22" s="29"/>
      <c r="AV22" s="29"/>
    </row>
    <row r="23" spans="1:48" s="31" customFormat="1" ht="19.5" customHeight="1" x14ac:dyDescent="0.3">
      <c r="A23" s="28"/>
      <c r="B23" s="29"/>
      <c r="C23" s="798"/>
      <c r="D23" s="328" t="s">
        <v>269</v>
      </c>
      <c r="E23" s="91" t="s">
        <v>123</v>
      </c>
      <c r="F23" s="800"/>
      <c r="G23" s="800"/>
      <c r="H23" s="800"/>
      <c r="I23" s="785"/>
      <c r="J23" s="344"/>
      <c r="K23" s="342"/>
      <c r="L23" s="29"/>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row>
    <row r="24" spans="1:48" s="31" customFormat="1" x14ac:dyDescent="0.3">
      <c r="A24" s="28"/>
      <c r="B24" s="29"/>
      <c r="C24" s="798"/>
      <c r="D24" s="89" t="s">
        <v>673</v>
      </c>
      <c r="E24" s="329" t="s">
        <v>675</v>
      </c>
      <c r="F24" s="800"/>
      <c r="G24" s="800"/>
      <c r="H24" s="800"/>
      <c r="I24" s="785"/>
      <c r="J24" s="344"/>
      <c r="K24" s="342"/>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row>
    <row r="25" spans="1:48" s="31" customFormat="1" ht="29.25" customHeight="1" x14ac:dyDescent="0.3">
      <c r="A25" s="28"/>
      <c r="B25" s="29"/>
      <c r="C25" s="798"/>
      <c r="D25" s="90" t="s">
        <v>674</v>
      </c>
      <c r="E25" s="123" t="s">
        <v>676</v>
      </c>
      <c r="F25" s="800"/>
      <c r="G25" s="800"/>
      <c r="H25" s="800"/>
      <c r="I25" s="785"/>
      <c r="J25" s="344"/>
      <c r="K25" s="342"/>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P25" s="29"/>
      <c r="AQ25" s="29"/>
      <c r="AR25" s="29"/>
      <c r="AS25" s="29"/>
      <c r="AT25" s="29"/>
      <c r="AU25" s="29"/>
      <c r="AV25" s="29"/>
    </row>
    <row r="26" spans="1:48" s="31" customFormat="1" ht="27" x14ac:dyDescent="0.3">
      <c r="A26" s="28"/>
      <c r="B26" s="29"/>
      <c r="C26" s="798"/>
      <c r="D26" s="90" t="s">
        <v>111</v>
      </c>
      <c r="E26" s="91" t="s">
        <v>70</v>
      </c>
      <c r="F26" s="800"/>
      <c r="G26" s="800"/>
      <c r="H26" s="800"/>
      <c r="I26" s="785"/>
      <c r="J26" s="344"/>
      <c r="K26" s="342"/>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row>
    <row r="27" spans="1:48" s="31" customFormat="1" ht="27" x14ac:dyDescent="0.3">
      <c r="A27" s="28"/>
      <c r="B27" s="29"/>
      <c r="C27" s="798"/>
      <c r="D27" s="90" t="s">
        <v>112</v>
      </c>
      <c r="E27" s="91" t="s">
        <v>71</v>
      </c>
      <c r="F27" s="800"/>
      <c r="G27" s="800"/>
      <c r="H27" s="800"/>
      <c r="I27" s="785"/>
      <c r="J27" s="344"/>
      <c r="K27" s="342"/>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29"/>
      <c r="AS27" s="29"/>
      <c r="AT27" s="29"/>
      <c r="AU27" s="29"/>
      <c r="AV27" s="29"/>
    </row>
    <row r="28" spans="1:48" s="31" customFormat="1" ht="27" x14ac:dyDescent="0.3">
      <c r="A28" s="28"/>
      <c r="B28" s="29"/>
      <c r="C28" s="798"/>
      <c r="D28" s="90" t="s">
        <v>113</v>
      </c>
      <c r="E28" s="91" t="s">
        <v>119</v>
      </c>
      <c r="F28" s="800"/>
      <c r="G28" s="800"/>
      <c r="H28" s="800"/>
      <c r="I28" s="785"/>
      <c r="J28" s="344"/>
      <c r="K28" s="342"/>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row>
    <row r="29" spans="1:48" s="31" customFormat="1" x14ac:dyDescent="0.3">
      <c r="A29" s="28"/>
      <c r="B29" s="29"/>
      <c r="C29" s="798"/>
      <c r="D29" s="89" t="s">
        <v>114</v>
      </c>
      <c r="E29" s="91" t="s">
        <v>72</v>
      </c>
      <c r="F29" s="800"/>
      <c r="G29" s="800"/>
      <c r="H29" s="800"/>
      <c r="I29" s="785"/>
      <c r="J29" s="344"/>
      <c r="K29" s="342"/>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row>
    <row r="30" spans="1:48" s="31" customFormat="1" x14ac:dyDescent="0.3">
      <c r="A30" s="28"/>
      <c r="B30" s="29"/>
      <c r="C30" s="798"/>
      <c r="D30" s="89" t="s">
        <v>115</v>
      </c>
      <c r="E30" s="91" t="s">
        <v>120</v>
      </c>
      <c r="F30" s="800"/>
      <c r="G30" s="800"/>
      <c r="H30" s="800"/>
      <c r="I30" s="785"/>
      <c r="J30" s="344"/>
      <c r="K30" s="342"/>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row>
    <row r="31" spans="1:48" s="31" customFormat="1" x14ac:dyDescent="0.3">
      <c r="A31" s="28"/>
      <c r="B31" s="29"/>
      <c r="C31" s="798"/>
      <c r="D31" s="90" t="s">
        <v>116</v>
      </c>
      <c r="E31" s="91" t="s">
        <v>73</v>
      </c>
      <c r="F31" s="800"/>
      <c r="G31" s="800"/>
      <c r="H31" s="800"/>
      <c r="I31" s="785"/>
      <c r="J31" s="344"/>
      <c r="K31" s="342"/>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c r="AO31" s="29"/>
      <c r="AP31" s="29"/>
      <c r="AQ31" s="29"/>
      <c r="AR31" s="29"/>
      <c r="AS31" s="29"/>
      <c r="AT31" s="29"/>
      <c r="AU31" s="29"/>
      <c r="AV31" s="29"/>
    </row>
    <row r="32" spans="1:48" s="31" customFormat="1" x14ac:dyDescent="0.3">
      <c r="A32" s="28"/>
      <c r="B32" s="29"/>
      <c r="C32" s="798"/>
      <c r="D32" s="90" t="s">
        <v>117</v>
      </c>
      <c r="E32" s="92" t="s">
        <v>315</v>
      </c>
      <c r="F32" s="800"/>
      <c r="G32" s="800"/>
      <c r="H32" s="800"/>
      <c r="I32" s="785"/>
      <c r="J32" s="344"/>
      <c r="K32" s="342"/>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29"/>
      <c r="AO32" s="29"/>
      <c r="AP32" s="29"/>
      <c r="AQ32" s="29"/>
      <c r="AR32" s="29"/>
      <c r="AS32" s="29"/>
      <c r="AT32" s="29"/>
      <c r="AU32" s="29"/>
      <c r="AV32" s="29"/>
    </row>
    <row r="33" spans="1:49" s="31" customFormat="1" ht="21" customHeight="1" x14ac:dyDescent="0.3">
      <c r="A33" s="28"/>
      <c r="B33" s="29"/>
      <c r="C33" s="798"/>
      <c r="D33" s="93" t="s">
        <v>118</v>
      </c>
      <c r="E33" s="94" t="s">
        <v>74</v>
      </c>
      <c r="F33" s="801"/>
      <c r="G33" s="801"/>
      <c r="H33" s="801"/>
      <c r="I33" s="786"/>
      <c r="J33" s="344"/>
      <c r="K33" s="342"/>
      <c r="L33" s="29"/>
      <c r="M33" s="29"/>
      <c r="N33" s="29"/>
      <c r="O33" s="29"/>
      <c r="P33" s="29"/>
      <c r="Q33" s="29"/>
      <c r="R33" s="29"/>
      <c r="S33" s="29"/>
      <c r="T33" s="29"/>
      <c r="U33" s="29"/>
      <c r="V33" s="29"/>
      <c r="W33" s="29"/>
      <c r="X33" s="29"/>
      <c r="Y33" s="29"/>
      <c r="Z33" s="29"/>
      <c r="AA33" s="29"/>
      <c r="AB33" s="29"/>
      <c r="AC33" s="29"/>
      <c r="AD33" s="29"/>
      <c r="AE33" s="29"/>
      <c r="AF33" s="29"/>
      <c r="AG33" s="29"/>
      <c r="AH33" s="29"/>
      <c r="AI33" s="29"/>
      <c r="AJ33" s="29"/>
      <c r="AK33" s="29"/>
      <c r="AL33" s="29"/>
      <c r="AM33" s="29"/>
      <c r="AN33" s="29"/>
      <c r="AO33" s="29"/>
      <c r="AP33" s="29"/>
      <c r="AQ33" s="29"/>
      <c r="AR33" s="29"/>
      <c r="AS33" s="29"/>
      <c r="AT33" s="29"/>
      <c r="AU33" s="29"/>
      <c r="AV33" s="29"/>
    </row>
    <row r="34" spans="1:49" s="31" customFormat="1" x14ac:dyDescent="0.3">
      <c r="A34" s="28"/>
      <c r="B34" s="29"/>
      <c r="C34" s="798"/>
      <c r="D34" s="66" t="str">
        <f>E34</f>
        <v>Pos W-1  dim. 2.75x1.85 m</v>
      </c>
      <c r="E34" s="67" t="s">
        <v>519</v>
      </c>
      <c r="F34" s="68" t="s">
        <v>151</v>
      </c>
      <c r="G34" s="69">
        <v>18</v>
      </c>
      <c r="H34" s="70"/>
      <c r="I34" s="70">
        <f>G34*H34</f>
        <v>0</v>
      </c>
      <c r="J34" s="344"/>
      <c r="K34" s="342"/>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29"/>
      <c r="AS34" s="29"/>
      <c r="AT34" s="29"/>
      <c r="AU34" s="29"/>
      <c r="AV34" s="29"/>
    </row>
    <row r="35" spans="1:49" s="31" customFormat="1" x14ac:dyDescent="0.3">
      <c r="A35" s="28"/>
      <c r="B35" s="29"/>
      <c r="C35" s="798"/>
      <c r="D35" s="66" t="str">
        <f t="shared" ref="D35:D44" si="0">E35</f>
        <v>Pos W-2  dim. 1.25x1.85 m</v>
      </c>
      <c r="E35" s="67" t="s">
        <v>520</v>
      </c>
      <c r="F35" s="68" t="s">
        <v>151</v>
      </c>
      <c r="G35" s="69">
        <v>8</v>
      </c>
      <c r="H35" s="70"/>
      <c r="I35" s="70">
        <f>G35*H35</f>
        <v>0</v>
      </c>
      <c r="J35" s="344"/>
      <c r="K35" s="342"/>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c r="AO35" s="29"/>
      <c r="AP35" s="29"/>
      <c r="AQ35" s="29"/>
      <c r="AR35" s="29"/>
      <c r="AS35" s="29"/>
      <c r="AT35" s="29"/>
      <c r="AU35" s="29"/>
      <c r="AV35" s="29"/>
    </row>
    <row r="36" spans="1:49" s="31" customFormat="1" x14ac:dyDescent="0.3">
      <c r="A36" s="28"/>
      <c r="B36" s="29"/>
      <c r="C36" s="798"/>
      <c r="D36" s="66" t="str">
        <f t="shared" si="0"/>
        <v>Pos W-3  dim. 1.65x1.85 m</v>
      </c>
      <c r="E36" s="67" t="s">
        <v>521</v>
      </c>
      <c r="F36" s="68" t="s">
        <v>151</v>
      </c>
      <c r="G36" s="69">
        <v>7</v>
      </c>
      <c r="H36" s="72"/>
      <c r="I36" s="70">
        <f t="shared" ref="I36:I44" si="1">G36*H36</f>
        <v>0</v>
      </c>
      <c r="J36" s="344"/>
      <c r="K36" s="342"/>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row>
    <row r="37" spans="1:49" s="31" customFormat="1" x14ac:dyDescent="0.3">
      <c r="A37" s="28"/>
      <c r="B37" s="29"/>
      <c r="C37" s="798"/>
      <c r="D37" s="66" t="str">
        <f t="shared" si="0"/>
        <v>Pos W-4  dim. 1.25x0.85 m</v>
      </c>
      <c r="E37" s="67" t="s">
        <v>522</v>
      </c>
      <c r="F37" s="68" t="s">
        <v>151</v>
      </c>
      <c r="G37" s="69">
        <v>4</v>
      </c>
      <c r="H37" s="72"/>
      <c r="I37" s="70">
        <f t="shared" si="1"/>
        <v>0</v>
      </c>
      <c r="J37" s="344"/>
      <c r="K37" s="342"/>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29"/>
      <c r="AS37" s="29"/>
      <c r="AT37" s="29"/>
      <c r="AU37" s="29"/>
      <c r="AV37" s="29"/>
    </row>
    <row r="38" spans="1:49" s="31" customFormat="1" x14ac:dyDescent="0.3">
      <c r="A38" s="28"/>
      <c r="B38" s="29"/>
      <c r="C38" s="798"/>
      <c r="D38" s="66" t="str">
        <f t="shared" si="0"/>
        <v>Pos W-9  dim. 2.25x1.85 m</v>
      </c>
      <c r="E38" s="67" t="s">
        <v>523</v>
      </c>
      <c r="F38" s="68" t="s">
        <v>151</v>
      </c>
      <c r="G38" s="69">
        <v>1</v>
      </c>
      <c r="H38" s="72"/>
      <c r="I38" s="70">
        <f t="shared" si="1"/>
        <v>0</v>
      </c>
      <c r="J38" s="344"/>
      <c r="K38" s="342"/>
      <c r="L38" s="29"/>
      <c r="M38" s="29"/>
      <c r="N38" s="29"/>
      <c r="O38" s="29"/>
      <c r="P38" s="29"/>
      <c r="Q38" s="29"/>
      <c r="R38" s="29"/>
      <c r="S38" s="29"/>
      <c r="T38" s="29"/>
      <c r="U38" s="29"/>
      <c r="V38" s="29"/>
      <c r="W38" s="29"/>
      <c r="X38" s="29"/>
      <c r="Y38" s="29"/>
      <c r="Z38" s="29"/>
      <c r="AA38" s="29"/>
      <c r="AB38" s="29"/>
      <c r="AC38" s="29"/>
      <c r="AD38" s="29"/>
      <c r="AE38" s="29"/>
      <c r="AF38" s="29"/>
      <c r="AG38" s="29"/>
      <c r="AH38" s="29"/>
      <c r="AI38" s="29"/>
      <c r="AJ38" s="29"/>
      <c r="AK38" s="29"/>
      <c r="AL38" s="29"/>
      <c r="AM38" s="29"/>
      <c r="AN38" s="29"/>
      <c r="AO38" s="29"/>
      <c r="AP38" s="29"/>
      <c r="AQ38" s="29"/>
      <c r="AR38" s="29"/>
      <c r="AS38" s="29"/>
      <c r="AT38" s="29"/>
      <c r="AU38" s="29"/>
      <c r="AV38" s="29"/>
    </row>
    <row r="39" spans="1:49" s="31" customFormat="1" x14ac:dyDescent="0.3">
      <c r="A39" s="28"/>
      <c r="B39" s="29"/>
      <c r="C39" s="798"/>
      <c r="D39" s="66" t="str">
        <f t="shared" si="0"/>
        <v>Pos W-10  dim. 2.25x2.05m</v>
      </c>
      <c r="E39" s="67" t="s">
        <v>524</v>
      </c>
      <c r="F39" s="68" t="s">
        <v>151</v>
      </c>
      <c r="G39" s="69">
        <v>1</v>
      </c>
      <c r="H39" s="72"/>
      <c r="I39" s="70">
        <f t="shared" si="1"/>
        <v>0</v>
      </c>
      <c r="J39" s="344"/>
      <c r="K39" s="342"/>
      <c r="L39" s="29"/>
      <c r="M39" s="29"/>
      <c r="N39" s="29"/>
      <c r="O39" s="29"/>
      <c r="P39" s="29"/>
      <c r="Q39" s="29"/>
      <c r="R39" s="29"/>
      <c r="S39" s="29"/>
      <c r="T39" s="29"/>
      <c r="U39" s="29"/>
      <c r="V39" s="29"/>
      <c r="W39" s="29"/>
      <c r="X39" s="29"/>
      <c r="Y39" s="29"/>
      <c r="Z39" s="29"/>
      <c r="AA39" s="29"/>
      <c r="AB39" s="29"/>
      <c r="AC39" s="29"/>
      <c r="AD39" s="29"/>
      <c r="AE39" s="29"/>
      <c r="AF39" s="29"/>
      <c r="AG39" s="29"/>
      <c r="AH39" s="29"/>
      <c r="AI39" s="29"/>
      <c r="AJ39" s="29"/>
      <c r="AK39" s="29"/>
      <c r="AL39" s="29"/>
      <c r="AM39" s="29"/>
      <c r="AN39" s="29"/>
      <c r="AO39" s="29"/>
      <c r="AP39" s="29"/>
      <c r="AQ39" s="29"/>
      <c r="AR39" s="29"/>
      <c r="AS39" s="29"/>
      <c r="AT39" s="29"/>
      <c r="AU39" s="29"/>
      <c r="AV39" s="29"/>
    </row>
    <row r="40" spans="1:49" s="31" customFormat="1" x14ac:dyDescent="0.3">
      <c r="A40" s="28"/>
      <c r="B40" s="29"/>
      <c r="C40" s="798"/>
      <c r="D40" s="66" t="str">
        <f t="shared" si="0"/>
        <v>Pos W-11  dim. 2.75x2.05m</v>
      </c>
      <c r="E40" s="67" t="s">
        <v>525</v>
      </c>
      <c r="F40" s="68" t="s">
        <v>151</v>
      </c>
      <c r="G40" s="69">
        <v>4</v>
      </c>
      <c r="H40" s="72"/>
      <c r="I40" s="70">
        <f t="shared" si="1"/>
        <v>0</v>
      </c>
      <c r="J40" s="344"/>
      <c r="K40" s="342"/>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29"/>
      <c r="AK40" s="29"/>
      <c r="AL40" s="29"/>
      <c r="AM40" s="29"/>
      <c r="AN40" s="29"/>
      <c r="AO40" s="29"/>
      <c r="AP40" s="29"/>
      <c r="AQ40" s="29"/>
      <c r="AR40" s="29"/>
      <c r="AS40" s="29"/>
      <c r="AT40" s="29"/>
      <c r="AU40" s="29"/>
      <c r="AV40" s="29"/>
    </row>
    <row r="41" spans="1:49" s="31" customFormat="1" x14ac:dyDescent="0.3">
      <c r="A41" s="28"/>
      <c r="B41" s="29"/>
      <c r="C41" s="798"/>
      <c r="D41" s="66" t="str">
        <f t="shared" si="0"/>
        <v>Pos W-12  dim. 1.35x2.05m</v>
      </c>
      <c r="E41" s="67" t="s">
        <v>526</v>
      </c>
      <c r="F41" s="68" t="s">
        <v>151</v>
      </c>
      <c r="G41" s="69">
        <v>2</v>
      </c>
      <c r="H41" s="72"/>
      <c r="I41" s="70">
        <f t="shared" si="1"/>
        <v>0</v>
      </c>
      <c r="J41" s="344"/>
      <c r="K41" s="342"/>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row>
    <row r="42" spans="1:49" s="31" customFormat="1" x14ac:dyDescent="0.3">
      <c r="A42" s="28"/>
      <c r="B42" s="29"/>
      <c r="C42" s="798"/>
      <c r="D42" s="66" t="str">
        <f t="shared" si="0"/>
        <v>Pos W-13  dim. 1.35x1.55m</v>
      </c>
      <c r="E42" s="67" t="s">
        <v>544</v>
      </c>
      <c r="F42" s="68" t="s">
        <v>151</v>
      </c>
      <c r="G42" s="69">
        <v>1</v>
      </c>
      <c r="H42" s="72"/>
      <c r="I42" s="70">
        <f t="shared" si="1"/>
        <v>0</v>
      </c>
      <c r="J42" s="344"/>
      <c r="K42" s="342"/>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29"/>
      <c r="AT42" s="29"/>
      <c r="AU42" s="29"/>
      <c r="AV42" s="29"/>
    </row>
    <row r="43" spans="1:49" s="31" customFormat="1" x14ac:dyDescent="0.3">
      <c r="A43" s="28"/>
      <c r="B43" s="29"/>
      <c r="C43" s="798"/>
      <c r="D43" s="66" t="str">
        <f t="shared" si="0"/>
        <v>Pos W-14  dim. 2.40x1.10m</v>
      </c>
      <c r="E43" s="67" t="s">
        <v>527</v>
      </c>
      <c r="F43" s="68" t="s">
        <v>151</v>
      </c>
      <c r="G43" s="69">
        <v>1</v>
      </c>
      <c r="H43" s="72"/>
      <c r="I43" s="70">
        <f t="shared" si="1"/>
        <v>0</v>
      </c>
      <c r="J43" s="344"/>
      <c r="K43" s="342"/>
      <c r="L43" s="29"/>
      <c r="M43" s="29"/>
      <c r="N43" s="29"/>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c r="AO43" s="29"/>
      <c r="AP43" s="29"/>
      <c r="AQ43" s="29"/>
      <c r="AR43" s="29"/>
      <c r="AS43" s="29"/>
      <c r="AT43" s="29"/>
      <c r="AU43" s="29"/>
      <c r="AV43" s="29"/>
    </row>
    <row r="44" spans="1:49" s="31" customFormat="1" x14ac:dyDescent="0.3">
      <c r="A44" s="28"/>
      <c r="B44" s="29"/>
      <c r="C44" s="798"/>
      <c r="D44" s="66" t="str">
        <f t="shared" si="0"/>
        <v>Pos W-15  dim. 1.00x0.5m</v>
      </c>
      <c r="E44" s="67" t="s">
        <v>543</v>
      </c>
      <c r="F44" s="68" t="s">
        <v>151</v>
      </c>
      <c r="G44" s="69">
        <v>2</v>
      </c>
      <c r="H44" s="72"/>
      <c r="I44" s="70">
        <f t="shared" si="1"/>
        <v>0</v>
      </c>
      <c r="J44" s="344"/>
      <c r="K44" s="342"/>
      <c r="L44" s="29"/>
      <c r="M44" s="29"/>
      <c r="N44" s="29"/>
      <c r="O44" s="29"/>
      <c r="P44" s="29"/>
      <c r="Q44" s="29"/>
      <c r="R44" s="29"/>
      <c r="S44" s="29"/>
      <c r="T44" s="29"/>
      <c r="U44" s="29"/>
      <c r="V44" s="29"/>
      <c r="W44" s="29"/>
      <c r="X44" s="29"/>
      <c r="Y44" s="29"/>
      <c r="Z44" s="29"/>
      <c r="AA44" s="29"/>
      <c r="AB44" s="29"/>
      <c r="AC44" s="29"/>
      <c r="AD44" s="29"/>
      <c r="AE44" s="29"/>
      <c r="AF44" s="29"/>
      <c r="AG44" s="29"/>
      <c r="AH44" s="29"/>
      <c r="AI44" s="29"/>
      <c r="AJ44" s="29"/>
      <c r="AK44" s="29"/>
      <c r="AL44" s="29"/>
      <c r="AM44" s="29"/>
      <c r="AN44" s="29"/>
      <c r="AO44" s="29"/>
      <c r="AP44" s="29"/>
      <c r="AQ44" s="29"/>
      <c r="AR44" s="29"/>
      <c r="AS44" s="29"/>
      <c r="AT44" s="29"/>
      <c r="AU44" s="29"/>
      <c r="AV44" s="29"/>
    </row>
    <row r="45" spans="1:49" s="31" customFormat="1" ht="38.25" x14ac:dyDescent="0.3">
      <c r="A45" s="28"/>
      <c r="B45" s="29"/>
      <c r="C45" s="779" t="s">
        <v>169</v>
      </c>
      <c r="D45" s="171" t="s">
        <v>362</v>
      </c>
      <c r="E45" s="171" t="s">
        <v>363</v>
      </c>
      <c r="F45" s="172"/>
      <c r="G45" s="173"/>
      <c r="H45" s="174"/>
      <c r="I45" s="174"/>
      <c r="J45" s="344"/>
      <c r="K45" s="342"/>
      <c r="L45" s="29"/>
      <c r="M45" s="29"/>
      <c r="N45" s="29"/>
      <c r="O45" s="29"/>
      <c r="P45" s="29"/>
      <c r="Q45" s="29"/>
      <c r="R45" s="29"/>
      <c r="S45" s="29"/>
      <c r="T45" s="29"/>
      <c r="U45" s="29"/>
      <c r="V45" s="29"/>
      <c r="W45" s="29"/>
      <c r="X45" s="29"/>
      <c r="Y45" s="29"/>
      <c r="Z45" s="29"/>
      <c r="AA45" s="29"/>
      <c r="AB45" s="29"/>
      <c r="AC45" s="29"/>
      <c r="AD45" s="29"/>
      <c r="AE45" s="29"/>
      <c r="AF45" s="29"/>
      <c r="AG45" s="29"/>
      <c r="AH45" s="29"/>
      <c r="AI45" s="29"/>
      <c r="AJ45" s="29"/>
      <c r="AK45" s="29"/>
      <c r="AL45" s="29"/>
      <c r="AM45" s="29"/>
      <c r="AN45" s="29"/>
      <c r="AO45" s="29"/>
      <c r="AP45" s="29"/>
      <c r="AQ45" s="29"/>
      <c r="AR45" s="29"/>
      <c r="AS45" s="29"/>
      <c r="AT45" s="29"/>
      <c r="AU45" s="29"/>
      <c r="AV45" s="29"/>
      <c r="AW45" s="29"/>
    </row>
    <row r="46" spans="1:49" s="31" customFormat="1" x14ac:dyDescent="0.3">
      <c r="A46" s="28"/>
      <c r="B46" s="29"/>
      <c r="C46" s="780"/>
      <c r="D46" s="88" t="s">
        <v>364</v>
      </c>
      <c r="E46" s="175" t="s">
        <v>365</v>
      </c>
      <c r="F46" s="176"/>
      <c r="G46" s="177"/>
      <c r="H46" s="178"/>
      <c r="I46" s="178"/>
      <c r="J46" s="344"/>
      <c r="K46" s="342"/>
      <c r="L46" s="29"/>
      <c r="M46" s="29"/>
      <c r="N46" s="29"/>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row>
    <row r="47" spans="1:49" s="31" customFormat="1" x14ac:dyDescent="0.3">
      <c r="A47" s="28"/>
      <c r="B47" s="29"/>
      <c r="C47" s="780"/>
      <c r="D47" s="166" t="s">
        <v>366</v>
      </c>
      <c r="E47" s="179" t="s">
        <v>367</v>
      </c>
      <c r="F47" s="176"/>
      <c r="G47" s="177"/>
      <c r="H47" s="178"/>
      <c r="I47" s="178"/>
      <c r="J47" s="344"/>
      <c r="K47" s="342"/>
      <c r="L47" s="29"/>
      <c r="M47" s="29"/>
      <c r="N47" s="29"/>
      <c r="O47" s="29"/>
      <c r="P47" s="29"/>
      <c r="Q47" s="29"/>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c r="AP47" s="29"/>
      <c r="AQ47" s="29"/>
      <c r="AR47" s="29"/>
      <c r="AS47" s="29"/>
      <c r="AT47" s="29"/>
      <c r="AU47" s="29"/>
      <c r="AV47" s="29"/>
      <c r="AW47" s="29"/>
    </row>
    <row r="48" spans="1:49" s="31" customFormat="1" ht="25.5" x14ac:dyDescent="0.3">
      <c r="A48" s="28"/>
      <c r="B48" s="29"/>
      <c r="C48" s="780"/>
      <c r="D48" s="92" t="s">
        <v>473</v>
      </c>
      <c r="E48" s="92" t="s">
        <v>474</v>
      </c>
      <c r="F48" s="176" t="s">
        <v>545</v>
      </c>
      <c r="G48" s="177"/>
      <c r="H48" s="178"/>
      <c r="I48" s="178"/>
      <c r="J48" s="344"/>
      <c r="K48" s="342"/>
      <c r="L48" s="29"/>
      <c r="M48" s="29"/>
      <c r="N48" s="29"/>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c r="AQ48" s="29"/>
      <c r="AR48" s="29"/>
      <c r="AS48" s="29"/>
      <c r="AT48" s="29"/>
      <c r="AU48" s="29"/>
      <c r="AV48" s="29"/>
      <c r="AW48" s="29"/>
    </row>
    <row r="49" spans="1:49" s="31" customFormat="1" x14ac:dyDescent="0.3">
      <c r="A49" s="28"/>
      <c r="B49" s="29"/>
      <c r="C49" s="780"/>
      <c r="D49" s="166" t="s">
        <v>368</v>
      </c>
      <c r="E49" s="179" t="s">
        <v>369</v>
      </c>
      <c r="F49" s="176"/>
      <c r="G49" s="177"/>
      <c r="H49" s="178"/>
      <c r="I49" s="178"/>
      <c r="J49" s="344"/>
      <c r="K49" s="342"/>
      <c r="L49" s="29"/>
      <c r="M49" s="29"/>
      <c r="N49" s="29"/>
      <c r="O49" s="29"/>
      <c r="P49" s="29"/>
      <c r="Q49" s="29"/>
      <c r="R49" s="29"/>
      <c r="S49" s="29"/>
      <c r="T49" s="29"/>
      <c r="U49" s="29"/>
      <c r="V49" s="29"/>
      <c r="W49" s="29"/>
      <c r="X49" s="29"/>
      <c r="Y49" s="29"/>
      <c r="Z49" s="29"/>
      <c r="AA49" s="29"/>
      <c r="AB49" s="29"/>
      <c r="AC49" s="29"/>
      <c r="AD49" s="29"/>
      <c r="AE49" s="29"/>
      <c r="AF49" s="29"/>
      <c r="AG49" s="29"/>
      <c r="AH49" s="29"/>
      <c r="AI49" s="29"/>
      <c r="AJ49" s="29"/>
      <c r="AK49" s="29"/>
      <c r="AL49" s="29"/>
      <c r="AM49" s="29"/>
      <c r="AN49" s="29"/>
      <c r="AO49" s="29"/>
      <c r="AP49" s="29"/>
      <c r="AQ49" s="29"/>
      <c r="AR49" s="29"/>
      <c r="AS49" s="29"/>
      <c r="AT49" s="29"/>
      <c r="AU49" s="29"/>
      <c r="AV49" s="29"/>
      <c r="AW49" s="29"/>
    </row>
    <row r="50" spans="1:49" s="31" customFormat="1" x14ac:dyDescent="0.3">
      <c r="A50" s="28"/>
      <c r="B50" s="29"/>
      <c r="C50" s="780"/>
      <c r="D50" s="166" t="s">
        <v>370</v>
      </c>
      <c r="E50" s="166" t="s">
        <v>370</v>
      </c>
      <c r="F50" s="176"/>
      <c r="G50" s="177"/>
      <c r="H50" s="178"/>
      <c r="I50" s="178"/>
      <c r="J50" s="344"/>
      <c r="K50" s="342"/>
      <c r="L50" s="29"/>
      <c r="M50" s="29"/>
      <c r="N50" s="29"/>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c r="AO50" s="29"/>
      <c r="AP50" s="29"/>
      <c r="AQ50" s="29"/>
      <c r="AR50" s="29"/>
      <c r="AS50" s="29"/>
      <c r="AT50" s="29"/>
      <c r="AU50" s="29"/>
      <c r="AV50" s="29"/>
      <c r="AW50" s="29"/>
    </row>
    <row r="51" spans="1:49" s="31" customFormat="1" x14ac:dyDescent="0.3">
      <c r="A51" s="28"/>
      <c r="B51" s="29"/>
      <c r="C51" s="780"/>
      <c r="D51" s="166" t="s">
        <v>371</v>
      </c>
      <c r="E51" s="179" t="s">
        <v>372</v>
      </c>
      <c r="F51" s="176"/>
      <c r="G51" s="177"/>
      <c r="H51" s="178"/>
      <c r="I51" s="178"/>
      <c r="J51" s="344"/>
      <c r="K51" s="342"/>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c r="AV51" s="29"/>
      <c r="AW51" s="29"/>
    </row>
    <row r="52" spans="1:49" s="31" customFormat="1" x14ac:dyDescent="0.3">
      <c r="A52" s="28"/>
      <c r="B52" s="29"/>
      <c r="C52" s="780"/>
      <c r="D52" s="166" t="s">
        <v>373</v>
      </c>
      <c r="E52" s="179" t="s">
        <v>374</v>
      </c>
      <c r="F52" s="176"/>
      <c r="G52" s="177"/>
      <c r="H52" s="178"/>
      <c r="I52" s="178"/>
      <c r="J52" s="344"/>
      <c r="K52" s="342"/>
      <c r="L52" s="29"/>
      <c r="M52" s="29"/>
      <c r="N52" s="29"/>
      <c r="O52" s="29"/>
      <c r="P52" s="29"/>
      <c r="Q52" s="29"/>
      <c r="R52" s="29"/>
      <c r="S52" s="29"/>
      <c r="T52" s="29"/>
      <c r="U52" s="29"/>
      <c r="V52" s="29"/>
      <c r="W52" s="29"/>
      <c r="X52" s="29"/>
      <c r="Y52" s="29"/>
      <c r="Z52" s="29"/>
      <c r="AA52" s="29"/>
      <c r="AB52" s="29"/>
      <c r="AC52" s="29"/>
      <c r="AD52" s="29"/>
      <c r="AE52" s="29"/>
      <c r="AF52" s="29"/>
      <c r="AG52" s="29"/>
      <c r="AH52" s="29"/>
      <c r="AI52" s="29"/>
      <c r="AJ52" s="29"/>
      <c r="AK52" s="29"/>
      <c r="AL52" s="29"/>
      <c r="AM52" s="29"/>
      <c r="AN52" s="29"/>
      <c r="AO52" s="29"/>
      <c r="AP52" s="29"/>
      <c r="AQ52" s="29"/>
      <c r="AR52" s="29"/>
      <c r="AS52" s="29"/>
      <c r="AT52" s="29"/>
      <c r="AU52" s="29"/>
      <c r="AV52" s="29"/>
      <c r="AW52" s="29"/>
    </row>
    <row r="53" spans="1:49" s="31" customFormat="1" x14ac:dyDescent="0.3">
      <c r="A53" s="28"/>
      <c r="B53" s="29"/>
      <c r="C53" s="780"/>
      <c r="D53" s="166" t="s">
        <v>117</v>
      </c>
      <c r="E53" s="179" t="s">
        <v>375</v>
      </c>
      <c r="F53" s="176"/>
      <c r="G53" s="177"/>
      <c r="H53" s="178"/>
      <c r="I53" s="178"/>
      <c r="J53" s="344"/>
      <c r="K53" s="342"/>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c r="AQ53" s="29"/>
      <c r="AR53" s="29"/>
      <c r="AS53" s="29"/>
      <c r="AT53" s="29"/>
      <c r="AU53" s="29"/>
      <c r="AV53" s="29"/>
      <c r="AW53" s="29"/>
    </row>
    <row r="54" spans="1:49" s="31" customFormat="1" x14ac:dyDescent="0.3">
      <c r="A54" s="28"/>
      <c r="B54" s="29"/>
      <c r="C54" s="780"/>
      <c r="D54" s="175" t="s">
        <v>118</v>
      </c>
      <c r="E54" s="175" t="s">
        <v>74</v>
      </c>
      <c r="F54" s="176"/>
      <c r="G54" s="177"/>
      <c r="H54" s="178"/>
      <c r="I54" s="178"/>
      <c r="J54" s="344"/>
      <c r="K54" s="342"/>
      <c r="L54" s="29"/>
      <c r="M54" s="29"/>
      <c r="N54" s="29"/>
      <c r="O54" s="29"/>
      <c r="P54" s="29"/>
      <c r="Q54" s="29"/>
      <c r="R54" s="29"/>
      <c r="S54" s="29"/>
      <c r="T54" s="29"/>
      <c r="U54" s="29"/>
      <c r="V54" s="29"/>
      <c r="W54" s="29"/>
      <c r="X54" s="29"/>
      <c r="Y54" s="29"/>
      <c r="Z54" s="29"/>
      <c r="AA54" s="29"/>
      <c r="AB54" s="29"/>
      <c r="AC54" s="29"/>
      <c r="AD54" s="29"/>
      <c r="AE54" s="29"/>
      <c r="AF54" s="29"/>
      <c r="AG54" s="29"/>
      <c r="AH54" s="29"/>
      <c r="AI54" s="29"/>
      <c r="AJ54" s="29"/>
      <c r="AK54" s="29"/>
      <c r="AL54" s="29"/>
      <c r="AM54" s="29"/>
      <c r="AN54" s="29"/>
      <c r="AO54" s="29"/>
      <c r="AP54" s="29"/>
      <c r="AQ54" s="29"/>
      <c r="AR54" s="29"/>
      <c r="AS54" s="29"/>
      <c r="AT54" s="29"/>
      <c r="AU54" s="29"/>
      <c r="AV54" s="29"/>
      <c r="AW54" s="29"/>
    </row>
    <row r="55" spans="1:49" s="31" customFormat="1" x14ac:dyDescent="0.3">
      <c r="A55" s="28"/>
      <c r="B55" s="29"/>
      <c r="C55" s="780"/>
      <c r="D55" s="66" t="str">
        <f>E55</f>
        <v>Pos W-5  dim. 2.75x1.65 m</v>
      </c>
      <c r="E55" s="180" t="s">
        <v>528</v>
      </c>
      <c r="F55" s="68" t="s">
        <v>151</v>
      </c>
      <c r="G55" s="69">
        <v>1</v>
      </c>
      <c r="H55" s="70"/>
      <c r="I55" s="70">
        <f>G55*H55</f>
        <v>0</v>
      </c>
      <c r="J55" s="344"/>
      <c r="K55" s="342"/>
      <c r="L55" s="29"/>
      <c r="M55" s="29"/>
      <c r="N55" s="29"/>
      <c r="O55" s="29"/>
      <c r="P55" s="29"/>
      <c r="Q55" s="29"/>
      <c r="R55" s="29"/>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c r="AW55" s="29"/>
    </row>
    <row r="56" spans="1:49" s="31" customFormat="1" x14ac:dyDescent="0.3">
      <c r="A56" s="28"/>
      <c r="B56" s="29"/>
      <c r="C56" s="780"/>
      <c r="D56" s="66" t="str">
        <f t="shared" ref="D56:D58" si="2">E56</f>
        <v>Pos W-6  dim. 2.75x0.85 m</v>
      </c>
      <c r="E56" s="180" t="s">
        <v>529</v>
      </c>
      <c r="F56" s="68" t="s">
        <v>151</v>
      </c>
      <c r="G56" s="69">
        <v>1</v>
      </c>
      <c r="H56" s="70"/>
      <c r="I56" s="70">
        <f>G56*H56</f>
        <v>0</v>
      </c>
      <c r="J56" s="344"/>
      <c r="K56" s="342"/>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row>
    <row r="57" spans="1:49" s="31" customFormat="1" x14ac:dyDescent="0.3">
      <c r="A57" s="28"/>
      <c r="B57" s="29"/>
      <c r="C57" s="780"/>
      <c r="D57" s="66" t="str">
        <f t="shared" si="2"/>
        <v>Pos W-7  dim. 2.75x1.85 m</v>
      </c>
      <c r="E57" s="180" t="s">
        <v>530</v>
      </c>
      <c r="F57" s="68" t="s">
        <v>151</v>
      </c>
      <c r="G57" s="69">
        <v>1</v>
      </c>
      <c r="H57" s="70"/>
      <c r="I57" s="70">
        <f>G57*H57</f>
        <v>0</v>
      </c>
      <c r="J57" s="344"/>
      <c r="K57" s="342"/>
      <c r="L57" s="29"/>
      <c r="M57" s="29"/>
      <c r="N57" s="29"/>
      <c r="O57" s="29"/>
      <c r="P57" s="29"/>
      <c r="Q57" s="29"/>
      <c r="R57" s="29"/>
      <c r="S57" s="29"/>
      <c r="T57" s="29"/>
      <c r="U57" s="29"/>
      <c r="V57" s="29"/>
      <c r="W57" s="29"/>
      <c r="X57" s="29"/>
      <c r="Y57" s="29"/>
      <c r="Z57" s="29"/>
      <c r="AA57" s="29"/>
      <c r="AB57" s="29"/>
      <c r="AC57" s="29"/>
      <c r="AD57" s="29"/>
      <c r="AE57" s="29"/>
      <c r="AF57" s="29"/>
      <c r="AG57" s="29"/>
      <c r="AH57" s="29"/>
      <c r="AI57" s="29"/>
      <c r="AJ57" s="29"/>
      <c r="AK57" s="29"/>
      <c r="AL57" s="29"/>
      <c r="AM57" s="29"/>
      <c r="AN57" s="29"/>
      <c r="AO57" s="29"/>
      <c r="AP57" s="29"/>
      <c r="AQ57" s="29"/>
      <c r="AR57" s="29"/>
      <c r="AS57" s="29"/>
      <c r="AT57" s="29"/>
      <c r="AU57" s="29"/>
      <c r="AV57" s="29"/>
      <c r="AW57" s="29"/>
    </row>
    <row r="58" spans="1:49" s="31" customFormat="1" x14ac:dyDescent="0.3">
      <c r="A58" s="28"/>
      <c r="B58" s="29"/>
      <c r="C58" s="781"/>
      <c r="D58" s="66" t="str">
        <f t="shared" si="2"/>
        <v>Pos W-8  dim. 2.75x2.65 m</v>
      </c>
      <c r="E58" s="180" t="s">
        <v>531</v>
      </c>
      <c r="F58" s="68" t="s">
        <v>151</v>
      </c>
      <c r="G58" s="69">
        <v>1</v>
      </c>
      <c r="H58" s="70"/>
      <c r="I58" s="70">
        <f t="shared" ref="I58" si="3">G58*H58</f>
        <v>0</v>
      </c>
      <c r="J58" s="344"/>
      <c r="K58" s="342"/>
      <c r="L58" s="29"/>
      <c r="M58" s="29"/>
      <c r="N58" s="29"/>
      <c r="O58" s="29"/>
      <c r="P58" s="29"/>
      <c r="Q58" s="29"/>
      <c r="R58" s="29"/>
      <c r="S58" s="29"/>
      <c r="T58" s="29"/>
      <c r="U58" s="29"/>
      <c r="V58" s="29"/>
      <c r="W58" s="29"/>
      <c r="X58" s="29"/>
      <c r="Y58" s="29"/>
      <c r="Z58" s="29"/>
      <c r="AA58" s="29"/>
      <c r="AB58" s="29"/>
      <c r="AC58" s="29"/>
      <c r="AD58" s="29"/>
      <c r="AE58" s="29"/>
      <c r="AF58" s="29"/>
      <c r="AG58" s="29"/>
      <c r="AH58" s="29"/>
      <c r="AI58" s="29"/>
      <c r="AJ58" s="29"/>
      <c r="AK58" s="29"/>
      <c r="AL58" s="29"/>
      <c r="AM58" s="29"/>
      <c r="AN58" s="29"/>
      <c r="AO58" s="29"/>
      <c r="AP58" s="29"/>
      <c r="AQ58" s="29"/>
      <c r="AR58" s="29"/>
      <c r="AS58" s="29"/>
      <c r="AT58" s="29"/>
      <c r="AU58" s="29"/>
      <c r="AV58" s="29"/>
      <c r="AW58" s="29"/>
    </row>
    <row r="59" spans="1:49" s="31" customFormat="1" ht="57" customHeight="1" x14ac:dyDescent="0.3">
      <c r="A59" s="28"/>
      <c r="B59" s="29"/>
      <c r="C59" s="63" t="s">
        <v>76</v>
      </c>
      <c r="D59" s="64" t="s">
        <v>121</v>
      </c>
      <c r="E59" s="65" t="s">
        <v>80</v>
      </c>
      <c r="F59" s="85" t="s">
        <v>3</v>
      </c>
      <c r="G59" s="95">
        <v>125</v>
      </c>
      <c r="H59" s="96"/>
      <c r="I59" s="70">
        <f>G59*H59</f>
        <v>0</v>
      </c>
      <c r="J59" s="344"/>
      <c r="K59" s="342"/>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row>
    <row r="60" spans="1:49" s="31" customFormat="1" ht="53.25" customHeight="1" x14ac:dyDescent="0.3">
      <c r="A60" s="28"/>
      <c r="B60" s="29"/>
      <c r="C60" s="63" t="s">
        <v>361</v>
      </c>
      <c r="D60" s="64" t="s">
        <v>122</v>
      </c>
      <c r="E60" s="65" t="s">
        <v>75</v>
      </c>
      <c r="F60" s="85" t="s">
        <v>3</v>
      </c>
      <c r="G60" s="95">
        <f>G59</f>
        <v>125</v>
      </c>
      <c r="H60" s="96"/>
      <c r="I60" s="70">
        <f>G60*H60</f>
        <v>0</v>
      </c>
      <c r="J60" s="344"/>
      <c r="K60" s="342"/>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row>
    <row r="61" spans="1:49" s="30" customFormat="1" x14ac:dyDescent="0.3">
      <c r="A61" s="28"/>
      <c r="B61" s="29"/>
      <c r="C61" s="790" t="s">
        <v>157</v>
      </c>
      <c r="D61" s="792"/>
      <c r="E61" s="792"/>
      <c r="F61" s="792"/>
      <c r="G61" s="792"/>
      <c r="H61" s="793"/>
      <c r="I61" s="75">
        <f>SUM(I20:I60)</f>
        <v>0</v>
      </c>
      <c r="J61" s="344"/>
      <c r="K61" s="342"/>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row>
    <row r="62" spans="1:49" s="30" customFormat="1" x14ac:dyDescent="0.3">
      <c r="A62" s="28"/>
      <c r="B62" s="29"/>
      <c r="C62" s="291">
        <v>1.3</v>
      </c>
      <c r="D62" s="293" t="s">
        <v>96</v>
      </c>
      <c r="E62" s="293" t="s">
        <v>50</v>
      </c>
      <c r="F62" s="293"/>
      <c r="G62" s="293"/>
      <c r="H62" s="293"/>
      <c r="I62" s="294"/>
      <c r="J62" s="344"/>
      <c r="K62" s="342"/>
      <c r="L62" s="29"/>
      <c r="M62" s="29"/>
      <c r="N62" s="29"/>
      <c r="O62" s="29"/>
      <c r="P62" s="29"/>
      <c r="Q62" s="29"/>
      <c r="R62" s="29"/>
      <c r="S62" s="29"/>
      <c r="T62" s="29"/>
      <c r="U62" s="29"/>
      <c r="V62" s="29"/>
      <c r="W62" s="29"/>
      <c r="X62" s="29"/>
      <c r="Y62" s="29"/>
      <c r="Z62" s="29"/>
      <c r="AA62" s="29"/>
      <c r="AB62" s="29"/>
      <c r="AC62" s="29"/>
      <c r="AD62" s="29"/>
      <c r="AE62" s="29"/>
      <c r="AF62" s="29"/>
      <c r="AG62" s="29"/>
      <c r="AH62" s="29"/>
      <c r="AI62" s="29"/>
      <c r="AJ62" s="29"/>
      <c r="AK62" s="29"/>
      <c r="AL62" s="29"/>
      <c r="AM62" s="29"/>
      <c r="AN62" s="29"/>
      <c r="AO62" s="29"/>
      <c r="AP62" s="29"/>
      <c r="AQ62" s="29"/>
      <c r="AR62" s="29"/>
      <c r="AS62" s="29"/>
      <c r="AT62" s="29"/>
      <c r="AU62" s="29"/>
      <c r="AV62" s="29"/>
    </row>
    <row r="63" spans="1:49" s="30" customFormat="1" ht="39.75" x14ac:dyDescent="0.3">
      <c r="A63" s="28"/>
      <c r="B63" s="29"/>
      <c r="C63" s="68" t="s">
        <v>4</v>
      </c>
      <c r="D63" s="98" t="s">
        <v>124</v>
      </c>
      <c r="E63" s="99" t="s">
        <v>23</v>
      </c>
      <c r="F63" s="68" t="s">
        <v>151</v>
      </c>
      <c r="G63" s="105">
        <v>3</v>
      </c>
      <c r="H63" s="106"/>
      <c r="I63" s="107">
        <f>G63*H63</f>
        <v>0</v>
      </c>
      <c r="J63" s="344"/>
      <c r="K63" s="342"/>
      <c r="L63" s="29"/>
      <c r="M63" s="29"/>
      <c r="N63" s="29"/>
      <c r="O63" s="29"/>
      <c r="P63" s="29"/>
      <c r="Q63" s="29"/>
      <c r="R63" s="29"/>
      <c r="S63" s="29"/>
      <c r="T63" s="29"/>
      <c r="U63" s="29"/>
      <c r="V63" s="29"/>
      <c r="W63" s="29"/>
      <c r="X63" s="29"/>
      <c r="Y63" s="29"/>
      <c r="Z63" s="29"/>
      <c r="AA63" s="29"/>
      <c r="AB63" s="29"/>
      <c r="AC63" s="29"/>
      <c r="AD63" s="29"/>
      <c r="AE63" s="29"/>
      <c r="AF63" s="29"/>
      <c r="AG63" s="29"/>
      <c r="AH63" s="29"/>
      <c r="AI63" s="29"/>
      <c r="AJ63" s="29"/>
      <c r="AK63" s="29"/>
      <c r="AL63" s="29"/>
      <c r="AM63" s="29"/>
      <c r="AN63" s="29"/>
      <c r="AO63" s="29"/>
      <c r="AP63" s="29"/>
      <c r="AQ63" s="29"/>
      <c r="AR63" s="29"/>
      <c r="AS63" s="29"/>
      <c r="AT63" s="29"/>
      <c r="AU63" s="29"/>
      <c r="AV63" s="29"/>
    </row>
    <row r="64" spans="1:49" s="30" customFormat="1" ht="65.25" x14ac:dyDescent="0.3">
      <c r="A64" s="28"/>
      <c r="B64" s="29"/>
      <c r="C64" s="68" t="s">
        <v>15</v>
      </c>
      <c r="D64" s="98" t="s">
        <v>270</v>
      </c>
      <c r="E64" s="99" t="s">
        <v>24</v>
      </c>
      <c r="F64" s="68" t="s">
        <v>3</v>
      </c>
      <c r="G64" s="105">
        <v>38</v>
      </c>
      <c r="H64" s="106"/>
      <c r="I64" s="107">
        <f>G64*H64</f>
        <v>0</v>
      </c>
      <c r="J64" s="344"/>
      <c r="K64" s="342"/>
      <c r="L64" s="29"/>
      <c r="M64" s="29"/>
      <c r="N64" s="29"/>
      <c r="O64" s="29"/>
      <c r="P64" s="29"/>
      <c r="Q64" s="29"/>
      <c r="R64" s="29"/>
      <c r="S64" s="29"/>
      <c r="T64" s="29"/>
      <c r="U64" s="29"/>
      <c r="V64" s="29"/>
      <c r="W64" s="29"/>
      <c r="X64" s="29"/>
      <c r="Y64" s="29"/>
      <c r="Z64" s="29"/>
      <c r="AA64" s="29"/>
      <c r="AB64" s="29"/>
      <c r="AC64" s="29"/>
      <c r="AD64" s="29"/>
      <c r="AE64" s="29"/>
      <c r="AF64" s="29"/>
      <c r="AG64" s="29"/>
      <c r="AH64" s="29"/>
      <c r="AI64" s="29"/>
      <c r="AJ64" s="29"/>
      <c r="AK64" s="29"/>
      <c r="AL64" s="29"/>
      <c r="AM64" s="29"/>
      <c r="AN64" s="29"/>
      <c r="AO64" s="29"/>
      <c r="AP64" s="29"/>
      <c r="AQ64" s="29"/>
      <c r="AR64" s="29"/>
      <c r="AS64" s="29"/>
      <c r="AT64" s="29"/>
      <c r="AU64" s="29"/>
      <c r="AV64" s="29"/>
    </row>
    <row r="65" spans="1:48" s="30" customFormat="1" ht="165.75" customHeight="1" x14ac:dyDescent="0.3">
      <c r="A65" s="28"/>
      <c r="B65" s="29"/>
      <c r="C65" s="823" t="s">
        <v>16</v>
      </c>
      <c r="D65" s="330" t="s">
        <v>316</v>
      </c>
      <c r="E65" s="331" t="s">
        <v>271</v>
      </c>
      <c r="F65" s="50"/>
      <c r="G65" s="51"/>
      <c r="H65" s="51"/>
      <c r="I65" s="76"/>
      <c r="J65" s="344"/>
      <c r="K65" s="342"/>
      <c r="L65" s="29"/>
      <c r="M65" s="29"/>
      <c r="N65" s="29"/>
      <c r="O65" s="29"/>
      <c r="P65" s="29"/>
      <c r="Q65" s="29"/>
      <c r="R65" s="29"/>
      <c r="S65" s="29"/>
      <c r="T65" s="29"/>
      <c r="U65" s="29"/>
      <c r="V65" s="29"/>
      <c r="W65" s="29"/>
      <c r="X65" s="29"/>
      <c r="Y65" s="29"/>
      <c r="Z65" s="29"/>
      <c r="AA65" s="29"/>
      <c r="AB65" s="29"/>
      <c r="AC65" s="29"/>
      <c r="AD65" s="29"/>
      <c r="AE65" s="29"/>
      <c r="AF65" s="29"/>
      <c r="AG65" s="29"/>
      <c r="AH65" s="29"/>
      <c r="AI65" s="29"/>
      <c r="AJ65" s="29"/>
      <c r="AK65" s="29"/>
      <c r="AL65" s="29"/>
      <c r="AM65" s="29"/>
      <c r="AN65" s="29"/>
      <c r="AO65" s="29"/>
      <c r="AP65" s="29"/>
      <c r="AQ65" s="29"/>
      <c r="AR65" s="29"/>
      <c r="AS65" s="29"/>
      <c r="AT65" s="29"/>
      <c r="AU65" s="29"/>
      <c r="AV65" s="29"/>
    </row>
    <row r="66" spans="1:48" s="30" customFormat="1" ht="24.75" customHeight="1" x14ac:dyDescent="0.3">
      <c r="A66" s="28"/>
      <c r="B66" s="29"/>
      <c r="C66" s="823"/>
      <c r="D66" s="123" t="s">
        <v>317</v>
      </c>
      <c r="E66" s="332" t="s">
        <v>25</v>
      </c>
      <c r="F66" s="52"/>
      <c r="G66" s="53"/>
      <c r="H66" s="53"/>
      <c r="I66" s="77"/>
      <c r="J66" s="344"/>
      <c r="K66" s="342"/>
      <c r="L66" s="29"/>
      <c r="M66" s="29"/>
      <c r="N66" s="29"/>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row>
    <row r="67" spans="1:48" s="30" customFormat="1" x14ac:dyDescent="0.3">
      <c r="A67" s="28"/>
      <c r="B67" s="29"/>
      <c r="C67" s="823"/>
      <c r="D67" s="123" t="s">
        <v>269</v>
      </c>
      <c r="E67" s="91" t="s">
        <v>272</v>
      </c>
      <c r="F67" s="52"/>
      <c r="G67" s="53"/>
      <c r="H67" s="53"/>
      <c r="I67" s="77"/>
      <c r="J67" s="344"/>
      <c r="K67" s="342"/>
      <c r="L67" s="29"/>
      <c r="M67" s="29"/>
      <c r="N67" s="29"/>
      <c r="O67" s="29"/>
      <c r="P67" s="29"/>
      <c r="Q67" s="29"/>
      <c r="R67" s="29"/>
      <c r="S67" s="29"/>
      <c r="T67" s="29"/>
      <c r="U67" s="29"/>
      <c r="V67" s="29"/>
      <c r="W67" s="29"/>
      <c r="X67" s="29"/>
      <c r="Y67" s="29"/>
      <c r="Z67" s="29"/>
      <c r="AA67" s="29"/>
      <c r="AB67" s="29"/>
      <c r="AC67" s="29"/>
      <c r="AD67" s="29"/>
      <c r="AE67" s="29"/>
      <c r="AF67" s="29"/>
      <c r="AG67" s="29"/>
      <c r="AH67" s="29"/>
      <c r="AI67" s="29"/>
      <c r="AJ67" s="29"/>
      <c r="AK67" s="29"/>
      <c r="AL67" s="29"/>
      <c r="AM67" s="29"/>
      <c r="AN67" s="29"/>
      <c r="AO67" s="29"/>
      <c r="AP67" s="29"/>
      <c r="AQ67" s="29"/>
      <c r="AR67" s="29"/>
      <c r="AS67" s="29"/>
      <c r="AT67" s="29"/>
      <c r="AU67" s="29"/>
      <c r="AV67" s="29"/>
    </row>
    <row r="68" spans="1:48" s="30" customFormat="1" x14ac:dyDescent="0.3">
      <c r="A68" s="28"/>
      <c r="B68" s="29"/>
      <c r="C68" s="823"/>
      <c r="D68" s="123" t="s">
        <v>110</v>
      </c>
      <c r="E68" s="332" t="s">
        <v>134</v>
      </c>
      <c r="F68" s="52"/>
      <c r="G68" s="53"/>
      <c r="H68" s="53"/>
      <c r="I68" s="77"/>
      <c r="J68" s="344"/>
      <c r="K68" s="342"/>
      <c r="L68" s="29"/>
      <c r="M68" s="29"/>
      <c r="N68" s="29"/>
      <c r="O68" s="29"/>
      <c r="P68" s="29"/>
      <c r="Q68" s="29"/>
      <c r="R68" s="29"/>
      <c r="S68" s="29"/>
      <c r="T68" s="29"/>
      <c r="U68" s="29"/>
      <c r="V68" s="29"/>
      <c r="W68" s="29"/>
      <c r="X68" s="29"/>
      <c r="Y68" s="29"/>
      <c r="Z68" s="29"/>
      <c r="AA68" s="29"/>
      <c r="AB68" s="29"/>
      <c r="AC68" s="29"/>
      <c r="AD68" s="29"/>
      <c r="AE68" s="29"/>
      <c r="AF68" s="29"/>
      <c r="AG68" s="29"/>
      <c r="AH68" s="29"/>
      <c r="AI68" s="29"/>
      <c r="AJ68" s="29"/>
      <c r="AK68" s="29"/>
      <c r="AL68" s="29"/>
      <c r="AM68" s="29"/>
      <c r="AN68" s="29"/>
      <c r="AO68" s="29"/>
      <c r="AP68" s="29"/>
      <c r="AQ68" s="29"/>
      <c r="AR68" s="29"/>
      <c r="AS68" s="29"/>
      <c r="AT68" s="29"/>
      <c r="AU68" s="29"/>
      <c r="AV68" s="29"/>
    </row>
    <row r="69" spans="1:48" s="30" customFormat="1" ht="24.75" customHeight="1" x14ac:dyDescent="0.3">
      <c r="A69" s="28"/>
      <c r="B69" s="29"/>
      <c r="C69" s="823"/>
      <c r="D69" s="90" t="s">
        <v>630</v>
      </c>
      <c r="E69" s="123" t="s">
        <v>631</v>
      </c>
      <c r="F69" s="52"/>
      <c r="G69" s="53"/>
      <c r="H69" s="53"/>
      <c r="I69" s="77"/>
      <c r="J69" s="344"/>
      <c r="K69" s="342"/>
      <c r="L69" s="29"/>
      <c r="M69" s="29"/>
      <c r="N69" s="29"/>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row>
    <row r="70" spans="1:48" s="30" customFormat="1" ht="27" x14ac:dyDescent="0.3">
      <c r="A70" s="28"/>
      <c r="B70" s="29"/>
      <c r="C70" s="823"/>
      <c r="D70" s="123" t="s">
        <v>632</v>
      </c>
      <c r="E70" s="332" t="s">
        <v>633</v>
      </c>
      <c r="F70" s="54"/>
      <c r="G70" s="55"/>
      <c r="H70" s="56"/>
      <c r="I70" s="78"/>
      <c r="J70" s="344"/>
      <c r="K70" s="342"/>
      <c r="L70" s="29"/>
      <c r="M70" s="29"/>
      <c r="N70" s="29"/>
      <c r="O70" s="29"/>
      <c r="P70" s="29"/>
      <c r="Q70" s="29"/>
      <c r="R70" s="29"/>
      <c r="S70" s="29"/>
      <c r="T70" s="29"/>
      <c r="U70" s="29"/>
      <c r="V70" s="29"/>
      <c r="W70" s="29"/>
      <c r="X70" s="29"/>
      <c r="Y70" s="29"/>
      <c r="Z70" s="29"/>
      <c r="AA70" s="29"/>
      <c r="AB70" s="29"/>
      <c r="AC70" s="29"/>
      <c r="AD70" s="29"/>
      <c r="AE70" s="29"/>
      <c r="AF70" s="29"/>
      <c r="AG70" s="29"/>
      <c r="AH70" s="29"/>
      <c r="AI70" s="29"/>
      <c r="AJ70" s="29"/>
      <c r="AK70" s="29"/>
      <c r="AL70" s="29"/>
      <c r="AM70" s="29"/>
      <c r="AN70" s="29"/>
      <c r="AO70" s="29"/>
      <c r="AP70" s="29"/>
      <c r="AQ70" s="29"/>
      <c r="AR70" s="29"/>
      <c r="AS70" s="29"/>
      <c r="AT70" s="29"/>
      <c r="AU70" s="29"/>
      <c r="AV70" s="29"/>
    </row>
    <row r="71" spans="1:48" s="30" customFormat="1" x14ac:dyDescent="0.3">
      <c r="A71" s="28"/>
      <c r="B71" s="29"/>
      <c r="C71" s="823"/>
      <c r="D71" s="123" t="s">
        <v>125</v>
      </c>
      <c r="E71" s="332" t="s">
        <v>26</v>
      </c>
      <c r="F71" s="54"/>
      <c r="G71" s="55"/>
      <c r="H71" s="56"/>
      <c r="I71" s="78"/>
      <c r="J71" s="344"/>
      <c r="K71" s="342"/>
      <c r="L71" s="29"/>
      <c r="M71" s="29"/>
      <c r="N71" s="29"/>
      <c r="O71" s="29"/>
      <c r="P71" s="29"/>
      <c r="Q71" s="29"/>
      <c r="R71" s="29"/>
      <c r="S71" s="29"/>
      <c r="T71" s="29"/>
      <c r="U71" s="29"/>
      <c r="V71" s="29"/>
      <c r="W71" s="29"/>
      <c r="X71" s="29"/>
      <c r="Y71" s="29"/>
      <c r="Z71" s="29"/>
      <c r="AA71" s="29"/>
      <c r="AB71" s="29"/>
      <c r="AC71" s="29"/>
      <c r="AD71" s="29"/>
      <c r="AE71" s="29"/>
      <c r="AF71" s="29"/>
      <c r="AG71" s="29"/>
      <c r="AH71" s="29"/>
      <c r="AI71" s="29"/>
      <c r="AJ71" s="29"/>
      <c r="AK71" s="29"/>
      <c r="AL71" s="29"/>
      <c r="AM71" s="29"/>
      <c r="AN71" s="29"/>
      <c r="AO71" s="29"/>
      <c r="AP71" s="29"/>
      <c r="AQ71" s="29"/>
      <c r="AR71" s="29"/>
      <c r="AS71" s="29"/>
      <c r="AT71" s="29"/>
      <c r="AU71" s="29"/>
      <c r="AV71" s="29"/>
    </row>
    <row r="72" spans="1:48" s="30" customFormat="1" ht="12.75" customHeight="1" x14ac:dyDescent="0.3">
      <c r="A72" s="28"/>
      <c r="B72" s="29"/>
      <c r="C72" s="823"/>
      <c r="D72" s="123" t="s">
        <v>126</v>
      </c>
      <c r="E72" s="332" t="s">
        <v>135</v>
      </c>
      <c r="F72" s="54"/>
      <c r="G72" s="55"/>
      <c r="H72" s="56"/>
      <c r="I72" s="78"/>
      <c r="J72" s="344"/>
      <c r="K72" s="342"/>
      <c r="L72" s="29"/>
      <c r="M72" s="29"/>
      <c r="N72" s="29"/>
      <c r="O72" s="29"/>
      <c r="P72" s="29"/>
      <c r="Q72" s="29"/>
      <c r="R72" s="29"/>
      <c r="S72" s="29"/>
      <c r="T72" s="29"/>
      <c r="U72" s="29"/>
      <c r="V72" s="29"/>
      <c r="W72" s="29"/>
      <c r="X72" s="29"/>
      <c r="Y72" s="29"/>
      <c r="Z72" s="29"/>
      <c r="AA72" s="29"/>
      <c r="AB72" s="29"/>
      <c r="AC72" s="29"/>
      <c r="AD72" s="29"/>
      <c r="AE72" s="29"/>
      <c r="AF72" s="29"/>
      <c r="AG72" s="29"/>
      <c r="AH72" s="29"/>
      <c r="AI72" s="29"/>
      <c r="AJ72" s="29"/>
      <c r="AK72" s="29"/>
      <c r="AL72" s="29"/>
      <c r="AM72" s="29"/>
      <c r="AN72" s="29"/>
      <c r="AO72" s="29"/>
      <c r="AP72" s="29"/>
      <c r="AQ72" s="29"/>
      <c r="AR72" s="29"/>
      <c r="AS72" s="29"/>
      <c r="AT72" s="29"/>
      <c r="AU72" s="29"/>
      <c r="AV72" s="29"/>
    </row>
    <row r="73" spans="1:48" s="30" customFormat="1" ht="16.5" customHeight="1" x14ac:dyDescent="0.3">
      <c r="A73" s="28"/>
      <c r="B73" s="29"/>
      <c r="C73" s="823"/>
      <c r="D73" s="123" t="s">
        <v>127</v>
      </c>
      <c r="E73" s="12" t="s">
        <v>39</v>
      </c>
      <c r="F73" s="54"/>
      <c r="G73" s="55"/>
      <c r="H73" s="56"/>
      <c r="I73" s="78"/>
      <c r="J73" s="344"/>
      <c r="K73" s="342"/>
      <c r="L73" s="29"/>
      <c r="M73" s="29"/>
      <c r="N73" s="29"/>
      <c r="O73" s="29"/>
      <c r="P73" s="29"/>
      <c r="Q73" s="29"/>
      <c r="R73" s="29"/>
      <c r="S73" s="29"/>
      <c r="T73" s="29"/>
      <c r="U73" s="29"/>
      <c r="V73" s="29"/>
      <c r="W73" s="29"/>
      <c r="X73" s="29"/>
      <c r="Y73" s="29"/>
      <c r="Z73" s="29"/>
      <c r="AA73" s="29"/>
      <c r="AB73" s="29"/>
      <c r="AC73" s="29"/>
      <c r="AD73" s="29"/>
      <c r="AE73" s="29"/>
      <c r="AF73" s="29"/>
      <c r="AG73" s="29"/>
      <c r="AH73" s="29"/>
      <c r="AI73" s="29"/>
      <c r="AJ73" s="29"/>
      <c r="AK73" s="29"/>
      <c r="AL73" s="29"/>
      <c r="AM73" s="29"/>
      <c r="AN73" s="29"/>
      <c r="AO73" s="29"/>
      <c r="AP73" s="29"/>
      <c r="AQ73" s="29"/>
      <c r="AR73" s="29"/>
      <c r="AS73" s="29"/>
      <c r="AT73" s="29"/>
      <c r="AU73" s="29"/>
      <c r="AV73" s="29"/>
    </row>
    <row r="74" spans="1:48" s="30" customFormat="1" ht="15" customHeight="1" x14ac:dyDescent="0.3">
      <c r="A74" s="28"/>
      <c r="B74" s="29"/>
      <c r="C74" s="823"/>
      <c r="D74" s="123" t="s">
        <v>128</v>
      </c>
      <c r="E74" s="332" t="s">
        <v>27</v>
      </c>
      <c r="F74" s="54"/>
      <c r="G74" s="55"/>
      <c r="H74" s="56"/>
      <c r="I74" s="78"/>
      <c r="J74" s="344"/>
      <c r="K74" s="342"/>
      <c r="L74" s="29"/>
      <c r="M74" s="29"/>
      <c r="N74" s="29"/>
      <c r="O74" s="29"/>
      <c r="P74" s="29"/>
      <c r="Q74" s="29"/>
      <c r="R74" s="29"/>
      <c r="S74" s="29"/>
      <c r="T74" s="29"/>
      <c r="U74" s="29"/>
      <c r="V74" s="29"/>
      <c r="W74" s="29"/>
      <c r="X74" s="29"/>
      <c r="Y74" s="29"/>
      <c r="Z74" s="29"/>
      <c r="AA74" s="29"/>
      <c r="AB74" s="29"/>
      <c r="AC74" s="29"/>
      <c r="AD74" s="29"/>
      <c r="AE74" s="29"/>
      <c r="AF74" s="29"/>
      <c r="AG74" s="29"/>
      <c r="AH74" s="29"/>
      <c r="AI74" s="29"/>
      <c r="AJ74" s="29"/>
      <c r="AK74" s="29"/>
      <c r="AL74" s="29"/>
      <c r="AM74" s="29"/>
      <c r="AN74" s="29"/>
      <c r="AO74" s="29"/>
      <c r="AP74" s="29"/>
      <c r="AQ74" s="29"/>
      <c r="AR74" s="29"/>
      <c r="AS74" s="29"/>
      <c r="AT74" s="29"/>
      <c r="AU74" s="29"/>
      <c r="AV74" s="29"/>
    </row>
    <row r="75" spans="1:48" s="30" customFormat="1" x14ac:dyDescent="0.3">
      <c r="A75" s="28"/>
      <c r="B75" s="29"/>
      <c r="C75" s="823"/>
      <c r="D75" s="123" t="s">
        <v>129</v>
      </c>
      <c r="E75" s="91" t="s">
        <v>28</v>
      </c>
      <c r="F75" s="54"/>
      <c r="G75" s="55"/>
      <c r="H75" s="56"/>
      <c r="I75" s="78"/>
      <c r="J75" s="344"/>
      <c r="K75" s="342"/>
      <c r="L75" s="29"/>
      <c r="M75" s="29"/>
      <c r="N75" s="29"/>
      <c r="O75" s="29"/>
      <c r="P75" s="29"/>
      <c r="Q75" s="29"/>
      <c r="R75" s="29"/>
      <c r="S75" s="29"/>
      <c r="T75" s="29"/>
      <c r="U75" s="29"/>
      <c r="V75" s="29"/>
      <c r="W75" s="29"/>
      <c r="X75" s="29"/>
      <c r="Y75" s="29"/>
      <c r="Z75" s="29"/>
      <c r="AA75" s="29"/>
      <c r="AB75" s="29"/>
      <c r="AC75" s="29"/>
      <c r="AD75" s="29"/>
      <c r="AE75" s="29"/>
      <c r="AF75" s="29"/>
      <c r="AG75" s="29"/>
      <c r="AH75" s="29"/>
      <c r="AI75" s="29"/>
      <c r="AJ75" s="29"/>
      <c r="AK75" s="29"/>
      <c r="AL75" s="29"/>
      <c r="AM75" s="29"/>
      <c r="AN75" s="29"/>
      <c r="AO75" s="29"/>
      <c r="AP75" s="29"/>
      <c r="AQ75" s="29"/>
      <c r="AR75" s="29"/>
      <c r="AS75" s="29"/>
      <c r="AT75" s="29"/>
      <c r="AU75" s="29"/>
      <c r="AV75" s="29"/>
    </row>
    <row r="76" spans="1:48" s="30" customFormat="1" ht="17.25" customHeight="1" x14ac:dyDescent="0.3">
      <c r="A76" s="28"/>
      <c r="B76" s="29"/>
      <c r="C76" s="823"/>
      <c r="D76" s="333" t="s">
        <v>130</v>
      </c>
      <c r="E76" s="334" t="s">
        <v>29</v>
      </c>
      <c r="F76" s="54"/>
      <c r="G76" s="55"/>
      <c r="H76" s="56"/>
      <c r="I76" s="78"/>
      <c r="J76" s="344"/>
      <c r="K76" s="342"/>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row>
    <row r="77" spans="1:48" s="30" customFormat="1" ht="12" customHeight="1" x14ac:dyDescent="0.3">
      <c r="A77" s="28"/>
      <c r="B77" s="29"/>
      <c r="C77" s="823"/>
      <c r="D77" s="333" t="s">
        <v>131</v>
      </c>
      <c r="E77" s="335" t="s">
        <v>30</v>
      </c>
      <c r="F77" s="54"/>
      <c r="G77" s="55"/>
      <c r="H77" s="56"/>
      <c r="I77" s="78"/>
      <c r="J77" s="344"/>
      <c r="K77" s="342"/>
      <c r="L77" s="29"/>
      <c r="M77" s="29"/>
      <c r="N77" s="29"/>
      <c r="O77" s="29"/>
      <c r="P77" s="29"/>
      <c r="Q77" s="29"/>
      <c r="R77" s="29"/>
      <c r="S77" s="29"/>
      <c r="T77" s="29"/>
      <c r="U77" s="29"/>
      <c r="V77" s="29"/>
      <c r="W77" s="29"/>
      <c r="X77" s="29"/>
      <c r="Y77" s="29"/>
      <c r="Z77" s="29"/>
      <c r="AA77" s="29"/>
      <c r="AB77" s="29"/>
      <c r="AC77" s="29"/>
      <c r="AD77" s="29"/>
      <c r="AE77" s="29"/>
      <c r="AF77" s="29"/>
      <c r="AG77" s="29"/>
      <c r="AH77" s="29"/>
      <c r="AI77" s="29"/>
      <c r="AJ77" s="29"/>
      <c r="AK77" s="29"/>
      <c r="AL77" s="29"/>
      <c r="AM77" s="29"/>
      <c r="AN77" s="29"/>
      <c r="AO77" s="29"/>
      <c r="AP77" s="29"/>
      <c r="AQ77" s="29"/>
      <c r="AR77" s="29"/>
      <c r="AS77" s="29"/>
      <c r="AT77" s="29"/>
      <c r="AU77" s="29"/>
      <c r="AV77" s="29"/>
    </row>
    <row r="78" spans="1:48" s="30" customFormat="1" x14ac:dyDescent="0.3">
      <c r="A78" s="28"/>
      <c r="B78" s="29"/>
      <c r="C78" s="823"/>
      <c r="D78" s="123" t="s">
        <v>132</v>
      </c>
      <c r="E78" s="91" t="s">
        <v>318</v>
      </c>
      <c r="F78" s="54"/>
      <c r="G78" s="55"/>
      <c r="H78" s="56"/>
      <c r="I78" s="78"/>
      <c r="J78" s="344"/>
      <c r="K78" s="342"/>
      <c r="L78" s="29"/>
      <c r="M78" s="29"/>
      <c r="N78" s="29"/>
      <c r="O78" s="29"/>
      <c r="P78" s="29"/>
      <c r="Q78" s="29"/>
      <c r="R78" s="29"/>
      <c r="S78" s="29"/>
      <c r="T78" s="29"/>
      <c r="U78" s="29"/>
      <c r="V78" s="29"/>
      <c r="W78" s="29"/>
      <c r="X78" s="29"/>
      <c r="Y78" s="29"/>
      <c r="Z78" s="29"/>
      <c r="AA78" s="29"/>
      <c r="AB78" s="29"/>
      <c r="AC78" s="29"/>
      <c r="AD78" s="29"/>
      <c r="AE78" s="29"/>
      <c r="AF78" s="29"/>
      <c r="AG78" s="29"/>
      <c r="AH78" s="29"/>
      <c r="AI78" s="29"/>
      <c r="AJ78" s="29"/>
      <c r="AK78" s="29"/>
      <c r="AL78" s="29"/>
      <c r="AM78" s="29"/>
      <c r="AN78" s="29"/>
      <c r="AO78" s="29"/>
      <c r="AP78" s="29"/>
      <c r="AQ78" s="29"/>
      <c r="AR78" s="29"/>
      <c r="AS78" s="29"/>
      <c r="AT78" s="29"/>
      <c r="AU78" s="29"/>
      <c r="AV78" s="29"/>
    </row>
    <row r="79" spans="1:48" s="30" customFormat="1" ht="15.75" customHeight="1" x14ac:dyDescent="0.3">
      <c r="A79" s="28"/>
      <c r="B79" s="29"/>
      <c r="C79" s="823"/>
      <c r="D79" s="100" t="s">
        <v>133</v>
      </c>
      <c r="E79" s="101" t="s">
        <v>31</v>
      </c>
      <c r="F79" s="54"/>
      <c r="G79" s="55"/>
      <c r="H79" s="56"/>
      <c r="I79" s="78"/>
      <c r="J79" s="344"/>
      <c r="K79" s="342"/>
      <c r="L79" s="29"/>
      <c r="M79" s="29"/>
      <c r="N79" s="29"/>
      <c r="O79" s="29"/>
      <c r="P79" s="29"/>
      <c r="Q79" s="29"/>
      <c r="R79" s="29"/>
      <c r="S79" s="29"/>
      <c r="T79" s="29"/>
      <c r="U79" s="29"/>
      <c r="V79" s="29"/>
      <c r="W79" s="29"/>
      <c r="X79" s="29"/>
      <c r="Y79" s="29"/>
      <c r="Z79" s="29"/>
      <c r="AA79" s="29"/>
      <c r="AB79" s="29"/>
      <c r="AC79" s="29"/>
      <c r="AD79" s="29"/>
      <c r="AE79" s="29"/>
      <c r="AF79" s="29"/>
      <c r="AG79" s="29"/>
      <c r="AH79" s="29"/>
      <c r="AI79" s="29"/>
      <c r="AJ79" s="29"/>
      <c r="AK79" s="29"/>
      <c r="AL79" s="29"/>
      <c r="AM79" s="29"/>
      <c r="AN79" s="29"/>
      <c r="AO79" s="29"/>
      <c r="AP79" s="29"/>
      <c r="AQ79" s="29"/>
      <c r="AR79" s="29"/>
      <c r="AS79" s="29"/>
      <c r="AT79" s="29"/>
      <c r="AU79" s="29"/>
      <c r="AV79" s="29"/>
    </row>
    <row r="80" spans="1:48" s="30" customFormat="1" x14ac:dyDescent="0.3">
      <c r="A80" s="28"/>
      <c r="B80" s="29"/>
      <c r="C80" s="823"/>
      <c r="D80" s="102" t="str">
        <f t="shared" ref="D80:D83" si="4">E80</f>
        <v>Pos D-1  dim. 2.75x2.25m</v>
      </c>
      <c r="E80" s="103" t="s">
        <v>533</v>
      </c>
      <c r="F80" s="68" t="s">
        <v>151</v>
      </c>
      <c r="G80" s="95">
        <v>1</v>
      </c>
      <c r="H80" s="104"/>
      <c r="I80" s="104">
        <f t="shared" ref="I80:I86" si="5">G80*H80</f>
        <v>0</v>
      </c>
      <c r="J80" s="344"/>
      <c r="K80" s="342"/>
      <c r="L80" s="29"/>
      <c r="M80" s="29"/>
      <c r="N80" s="29"/>
      <c r="O80" s="29"/>
      <c r="P80" s="29"/>
      <c r="Q80" s="29"/>
      <c r="R80" s="29"/>
      <c r="S80" s="29"/>
      <c r="T80" s="29"/>
      <c r="U80" s="29"/>
      <c r="V80" s="29"/>
      <c r="W80" s="29"/>
      <c r="X80" s="29"/>
      <c r="Y80" s="29"/>
      <c r="Z80" s="29"/>
      <c r="AA80" s="29"/>
      <c r="AB80" s="29"/>
      <c r="AC80" s="29"/>
      <c r="AD80" s="29"/>
      <c r="AE80" s="29"/>
      <c r="AF80" s="29"/>
      <c r="AG80" s="29"/>
      <c r="AH80" s="29"/>
      <c r="AI80" s="29"/>
      <c r="AJ80" s="29"/>
      <c r="AK80" s="29"/>
      <c r="AL80" s="29"/>
      <c r="AM80" s="29"/>
      <c r="AN80" s="29"/>
      <c r="AO80" s="29"/>
      <c r="AP80" s="29"/>
      <c r="AQ80" s="29"/>
      <c r="AR80" s="29"/>
      <c r="AS80" s="29"/>
      <c r="AT80" s="29"/>
      <c r="AU80" s="29"/>
      <c r="AV80" s="29"/>
    </row>
    <row r="81" spans="1:48" s="30" customFormat="1" x14ac:dyDescent="0.3">
      <c r="A81" s="28"/>
      <c r="B81" s="29"/>
      <c r="C81" s="823"/>
      <c r="D81" s="102" t="str">
        <f t="shared" si="4"/>
        <v>Pos D-2 dim. 2.70x3.00 m</v>
      </c>
      <c r="E81" s="103" t="s">
        <v>534</v>
      </c>
      <c r="F81" s="68" t="s">
        <v>151</v>
      </c>
      <c r="G81" s="95">
        <v>1</v>
      </c>
      <c r="H81" s="104"/>
      <c r="I81" s="104">
        <f t="shared" si="5"/>
        <v>0</v>
      </c>
      <c r="J81" s="344"/>
      <c r="K81" s="342"/>
      <c r="L81" s="29"/>
      <c r="M81" s="29"/>
      <c r="N81" s="29"/>
      <c r="O81" s="29"/>
      <c r="P81" s="29"/>
      <c r="Q81" s="29"/>
      <c r="R81" s="29"/>
      <c r="S81" s="29"/>
      <c r="T81" s="29"/>
      <c r="U81" s="29"/>
      <c r="V81" s="29"/>
      <c r="W81" s="29"/>
      <c r="X81" s="29"/>
      <c r="Y81" s="29"/>
      <c r="Z81" s="29"/>
      <c r="AA81" s="29"/>
      <c r="AB81" s="29"/>
      <c r="AC81" s="29"/>
      <c r="AD81" s="29"/>
      <c r="AE81" s="29"/>
      <c r="AF81" s="29"/>
      <c r="AG81" s="29"/>
      <c r="AH81" s="29"/>
      <c r="AI81" s="29"/>
      <c r="AJ81" s="29"/>
      <c r="AK81" s="29"/>
      <c r="AL81" s="29"/>
      <c r="AM81" s="29"/>
      <c r="AN81" s="29"/>
      <c r="AO81" s="29"/>
      <c r="AP81" s="29"/>
      <c r="AQ81" s="29"/>
      <c r="AR81" s="29"/>
      <c r="AS81" s="29"/>
      <c r="AT81" s="29"/>
      <c r="AU81" s="29"/>
      <c r="AV81" s="29"/>
    </row>
    <row r="82" spans="1:48" s="30" customFormat="1" x14ac:dyDescent="0.3">
      <c r="A82" s="28"/>
      <c r="B82" s="29"/>
      <c r="C82" s="823"/>
      <c r="D82" s="102" t="str">
        <f t="shared" si="4"/>
        <v>Pos D-3  dim. 1.40x2.10 m</v>
      </c>
      <c r="E82" s="103" t="s">
        <v>535</v>
      </c>
      <c r="F82" s="68" t="s">
        <v>151</v>
      </c>
      <c r="G82" s="95">
        <v>1</v>
      </c>
      <c r="H82" s="104"/>
      <c r="I82" s="104">
        <f t="shared" si="5"/>
        <v>0</v>
      </c>
      <c r="J82" s="344"/>
      <c r="K82" s="342"/>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row>
    <row r="83" spans="1:48" s="30" customFormat="1" x14ac:dyDescent="0.3">
      <c r="A83" s="28"/>
      <c r="B83" s="29"/>
      <c r="C83" s="823"/>
      <c r="D83" s="102" t="str">
        <f t="shared" si="4"/>
        <v>Pos D-4  dim. 1.65x2.25 m</v>
      </c>
      <c r="E83" s="103" t="s">
        <v>536</v>
      </c>
      <c r="F83" s="68" t="s">
        <v>151</v>
      </c>
      <c r="G83" s="95">
        <v>2</v>
      </c>
      <c r="H83" s="104"/>
      <c r="I83" s="104">
        <f>G83*H83</f>
        <v>0</v>
      </c>
      <c r="J83" s="344"/>
      <c r="K83" s="342"/>
      <c r="L83" s="29"/>
      <c r="M83" s="29"/>
      <c r="N83" s="29"/>
      <c r="O83" s="29"/>
      <c r="P83" s="29"/>
      <c r="Q83" s="29"/>
      <c r="R83" s="29"/>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c r="AQ83" s="29"/>
      <c r="AR83" s="29"/>
      <c r="AS83" s="29"/>
      <c r="AT83" s="29"/>
      <c r="AU83" s="29"/>
      <c r="AV83" s="29"/>
    </row>
    <row r="84" spans="1:48" s="30" customFormat="1" ht="52.5" x14ac:dyDescent="0.3">
      <c r="A84" s="28"/>
      <c r="B84" s="29"/>
      <c r="C84" s="863" t="s">
        <v>234</v>
      </c>
      <c r="D84" s="164" t="s">
        <v>539</v>
      </c>
      <c r="E84" s="197" t="s">
        <v>540</v>
      </c>
      <c r="F84" s="196"/>
      <c r="G84" s="196"/>
      <c r="H84" s="196"/>
      <c r="I84" s="195"/>
      <c r="J84" s="344"/>
      <c r="K84" s="342"/>
      <c r="L84" s="29"/>
      <c r="M84" s="29"/>
      <c r="N84" s="29"/>
      <c r="O84" s="29"/>
      <c r="P84" s="29"/>
      <c r="Q84" s="29"/>
      <c r="R84" s="29"/>
      <c r="S84" s="29"/>
      <c r="T84" s="29"/>
      <c r="U84" s="29"/>
      <c r="V84" s="29"/>
      <c r="W84" s="29"/>
      <c r="X84" s="29"/>
      <c r="Y84" s="29"/>
      <c r="Z84" s="29"/>
      <c r="AA84" s="29"/>
      <c r="AB84" s="29"/>
      <c r="AC84" s="29"/>
      <c r="AD84" s="29"/>
      <c r="AE84" s="29"/>
      <c r="AF84" s="29"/>
      <c r="AG84" s="29"/>
      <c r="AH84" s="29"/>
      <c r="AI84" s="29"/>
      <c r="AJ84" s="29"/>
      <c r="AK84" s="29"/>
      <c r="AL84" s="29"/>
      <c r="AM84" s="29"/>
      <c r="AN84" s="29"/>
      <c r="AO84" s="29"/>
      <c r="AP84" s="29"/>
      <c r="AQ84" s="29"/>
      <c r="AR84" s="29"/>
      <c r="AS84" s="29"/>
      <c r="AT84" s="29"/>
      <c r="AU84" s="29"/>
      <c r="AV84" s="29"/>
    </row>
    <row r="85" spans="1:48" s="30" customFormat="1" x14ac:dyDescent="0.3">
      <c r="A85" s="28"/>
      <c r="B85" s="29"/>
      <c r="C85" s="864"/>
      <c r="D85" s="102" t="str">
        <f>E85</f>
        <v>Pos D-5  dim. 2.05x2.05 m</v>
      </c>
      <c r="E85" s="103" t="s">
        <v>542</v>
      </c>
      <c r="F85" s="68" t="s">
        <v>151</v>
      </c>
      <c r="G85" s="95">
        <v>2</v>
      </c>
      <c r="H85" s="104"/>
      <c r="I85" s="104">
        <f t="shared" ref="I85" si="6">G85*H85</f>
        <v>0</v>
      </c>
      <c r="J85" s="344"/>
      <c r="K85" s="342"/>
      <c r="L85" s="29"/>
      <c r="M85" s="29"/>
      <c r="N85" s="29"/>
      <c r="O85" s="29"/>
      <c r="P85" s="29"/>
      <c r="Q85" s="29"/>
      <c r="R85" s="29"/>
      <c r="S85" s="29"/>
      <c r="T85" s="29"/>
      <c r="U85" s="29"/>
      <c r="V85" s="29"/>
      <c r="W85" s="29"/>
      <c r="X85" s="29"/>
      <c r="Y85" s="29"/>
      <c r="Z85" s="29"/>
      <c r="AA85" s="29"/>
      <c r="AB85" s="29"/>
      <c r="AC85" s="29"/>
      <c r="AD85" s="29"/>
      <c r="AE85" s="29"/>
      <c r="AF85" s="29"/>
      <c r="AG85" s="29"/>
      <c r="AH85" s="29"/>
      <c r="AI85" s="29"/>
      <c r="AJ85" s="29"/>
      <c r="AK85" s="29"/>
      <c r="AL85" s="29"/>
      <c r="AM85" s="29"/>
      <c r="AN85" s="29"/>
      <c r="AO85" s="29"/>
      <c r="AP85" s="29"/>
      <c r="AQ85" s="29"/>
      <c r="AR85" s="29"/>
      <c r="AS85" s="29"/>
      <c r="AT85" s="29"/>
      <c r="AU85" s="29"/>
      <c r="AV85" s="29"/>
    </row>
    <row r="86" spans="1:48" s="30" customFormat="1" x14ac:dyDescent="0.3">
      <c r="A86" s="28"/>
      <c r="B86" s="29"/>
      <c r="C86" s="865"/>
      <c r="D86" s="102" t="str">
        <f>E86</f>
        <v>Pos D-6  dim. 1.65x2.35 m</v>
      </c>
      <c r="E86" s="103" t="s">
        <v>541</v>
      </c>
      <c r="F86" s="68" t="s">
        <v>151</v>
      </c>
      <c r="G86" s="95">
        <v>1</v>
      </c>
      <c r="H86" s="104"/>
      <c r="I86" s="104">
        <f t="shared" si="5"/>
        <v>0</v>
      </c>
      <c r="J86" s="344"/>
      <c r="K86" s="342"/>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29"/>
      <c r="AS86" s="29"/>
      <c r="AT86" s="29"/>
      <c r="AU86" s="29"/>
      <c r="AV86" s="29"/>
    </row>
    <row r="87" spans="1:48" s="30" customFormat="1" x14ac:dyDescent="0.3">
      <c r="A87" s="28"/>
      <c r="B87" s="29"/>
      <c r="C87" s="790" t="s">
        <v>157</v>
      </c>
      <c r="D87" s="791"/>
      <c r="E87" s="791"/>
      <c r="F87" s="792"/>
      <c r="G87" s="792"/>
      <c r="H87" s="793"/>
      <c r="I87" s="79">
        <f>SUM(I63:I86)</f>
        <v>0</v>
      </c>
      <c r="J87" s="344"/>
      <c r="K87" s="342"/>
      <c r="L87" s="29"/>
      <c r="M87" s="29"/>
      <c r="N87" s="29"/>
      <c r="O87" s="29"/>
      <c r="P87" s="29"/>
      <c r="Q87" s="29"/>
      <c r="R87" s="29"/>
      <c r="S87" s="29"/>
      <c r="T87" s="29"/>
      <c r="U87" s="29"/>
      <c r="V87" s="29"/>
      <c r="W87" s="29"/>
      <c r="X87" s="29"/>
      <c r="Y87" s="29"/>
      <c r="Z87" s="29"/>
      <c r="AA87" s="29"/>
      <c r="AB87" s="29"/>
      <c r="AC87" s="29"/>
      <c r="AD87" s="29"/>
      <c r="AE87" s="29"/>
      <c r="AF87" s="29"/>
      <c r="AG87" s="29"/>
      <c r="AH87" s="29"/>
      <c r="AI87" s="29"/>
      <c r="AJ87" s="29"/>
      <c r="AK87" s="29"/>
      <c r="AL87" s="29"/>
      <c r="AM87" s="29"/>
      <c r="AN87" s="29"/>
      <c r="AO87" s="29"/>
      <c r="AP87" s="29"/>
      <c r="AQ87" s="29"/>
      <c r="AR87" s="29"/>
      <c r="AS87" s="29"/>
      <c r="AT87" s="29"/>
      <c r="AU87" s="29"/>
      <c r="AV87" s="29"/>
    </row>
    <row r="88" spans="1:48" s="30" customFormat="1" x14ac:dyDescent="0.3">
      <c r="A88" s="28"/>
      <c r="B88" s="29"/>
      <c r="C88" s="291">
        <v>1.4</v>
      </c>
      <c r="D88" s="294" t="s">
        <v>97</v>
      </c>
      <c r="E88" s="293" t="s">
        <v>51</v>
      </c>
      <c r="F88" s="293"/>
      <c r="G88" s="293"/>
      <c r="H88" s="293"/>
      <c r="I88" s="294"/>
      <c r="J88" s="344"/>
      <c r="K88" s="342"/>
      <c r="L88" s="29"/>
      <c r="M88" s="29"/>
      <c r="N88" s="29"/>
      <c r="O88" s="29"/>
      <c r="P88" s="29"/>
      <c r="Q88" s="29"/>
      <c r="R88" s="29"/>
      <c r="S88" s="29"/>
      <c r="T88" s="29"/>
      <c r="U88" s="29"/>
      <c r="V88" s="29"/>
      <c r="W88" s="29"/>
      <c r="X88" s="29"/>
      <c r="Y88" s="29"/>
      <c r="Z88" s="29"/>
      <c r="AA88" s="29"/>
      <c r="AB88" s="29"/>
      <c r="AC88" s="29"/>
      <c r="AD88" s="29"/>
      <c r="AE88" s="29"/>
      <c r="AF88" s="29"/>
      <c r="AG88" s="29"/>
      <c r="AH88" s="29"/>
      <c r="AI88" s="29"/>
      <c r="AJ88" s="29"/>
      <c r="AK88" s="29"/>
      <c r="AL88" s="29"/>
      <c r="AM88" s="29"/>
      <c r="AN88" s="29"/>
      <c r="AO88" s="29"/>
      <c r="AP88" s="29"/>
      <c r="AQ88" s="29"/>
      <c r="AR88" s="29"/>
      <c r="AS88" s="29"/>
      <c r="AT88" s="29"/>
      <c r="AU88" s="29"/>
      <c r="AV88" s="29"/>
    </row>
    <row r="89" spans="1:48" ht="102" x14ac:dyDescent="0.25">
      <c r="A89" s="11"/>
      <c r="B89" s="13"/>
      <c r="C89" s="108" t="s">
        <v>170</v>
      </c>
      <c r="D89" s="349" t="s">
        <v>642</v>
      </c>
      <c r="E89" s="109" t="s">
        <v>643</v>
      </c>
      <c r="F89" s="85" t="s">
        <v>151</v>
      </c>
      <c r="G89" s="110">
        <v>5</v>
      </c>
      <c r="H89" s="111"/>
      <c r="I89" s="104">
        <f>G89*H89</f>
        <v>0</v>
      </c>
      <c r="J89" s="347"/>
      <c r="K89" s="342"/>
      <c r="L89" s="13"/>
      <c r="M89" s="13"/>
      <c r="N89" s="13"/>
      <c r="O89" s="13"/>
      <c r="P89" s="13"/>
      <c r="Q89" s="13"/>
      <c r="R89" s="13"/>
      <c r="S89" s="13"/>
      <c r="T89" s="13"/>
      <c r="U89" s="13"/>
      <c r="V89" s="13"/>
      <c r="W89" s="13"/>
      <c r="X89" s="13"/>
      <c r="Y89" s="13"/>
      <c r="Z89" s="13"/>
      <c r="AA89" s="13"/>
      <c r="AB89" s="13"/>
      <c r="AC89" s="13"/>
      <c r="AD89" s="13"/>
      <c r="AE89" s="13"/>
      <c r="AF89" s="13"/>
      <c r="AG89" s="13"/>
      <c r="AH89" s="13"/>
      <c r="AI89" s="13"/>
      <c r="AJ89" s="13"/>
      <c r="AK89" s="13"/>
      <c r="AL89" s="13"/>
      <c r="AM89" s="13"/>
      <c r="AN89" s="13"/>
      <c r="AO89" s="13"/>
      <c r="AP89" s="13"/>
      <c r="AQ89" s="13"/>
      <c r="AR89" s="13"/>
      <c r="AS89" s="13"/>
      <c r="AT89" s="13"/>
      <c r="AU89" s="13"/>
      <c r="AV89" s="13"/>
    </row>
    <row r="90" spans="1:48" ht="25.5" x14ac:dyDescent="0.3">
      <c r="A90" s="11"/>
      <c r="B90" s="13"/>
      <c r="C90" s="872" t="s">
        <v>171</v>
      </c>
      <c r="D90" s="330" t="s">
        <v>136</v>
      </c>
      <c r="E90" s="327" t="s">
        <v>144</v>
      </c>
      <c r="F90" s="866" t="s">
        <v>338</v>
      </c>
      <c r="G90" s="838">
        <v>500</v>
      </c>
      <c r="H90" s="869"/>
      <c r="I90" s="859">
        <f>G90*H90</f>
        <v>0</v>
      </c>
      <c r="J90" s="344"/>
      <c r="K90" s="342"/>
      <c r="L90" s="13"/>
      <c r="M90" s="13"/>
      <c r="N90" s="13"/>
      <c r="O90" s="13"/>
      <c r="P90" s="13"/>
      <c r="Q90" s="13"/>
      <c r="R90" s="13"/>
      <c r="S90" s="13"/>
      <c r="T90" s="13"/>
      <c r="U90" s="13"/>
      <c r="V90" s="13"/>
      <c r="W90" s="13"/>
      <c r="X90" s="13"/>
      <c r="Y90" s="13"/>
      <c r="Z90" s="13"/>
      <c r="AA90" s="13"/>
      <c r="AB90" s="13"/>
      <c r="AC90" s="13"/>
      <c r="AD90" s="13"/>
      <c r="AE90" s="13"/>
      <c r="AF90" s="13"/>
      <c r="AG90" s="13"/>
      <c r="AH90" s="13"/>
      <c r="AI90" s="13"/>
      <c r="AJ90" s="13"/>
      <c r="AK90" s="13"/>
      <c r="AL90" s="13"/>
      <c r="AM90" s="13"/>
      <c r="AN90" s="13"/>
      <c r="AO90" s="13"/>
      <c r="AP90" s="13"/>
      <c r="AQ90" s="13"/>
      <c r="AR90" s="13"/>
      <c r="AS90" s="13"/>
      <c r="AT90" s="13"/>
      <c r="AU90" s="13"/>
      <c r="AV90" s="13"/>
    </row>
    <row r="91" spans="1:48" ht="20.25" customHeight="1" x14ac:dyDescent="0.3">
      <c r="A91" s="11"/>
      <c r="B91" s="13"/>
      <c r="C91" s="873"/>
      <c r="D91" s="123" t="s">
        <v>319</v>
      </c>
      <c r="E91" s="336" t="s">
        <v>32</v>
      </c>
      <c r="F91" s="867"/>
      <c r="G91" s="839"/>
      <c r="H91" s="870"/>
      <c r="I91" s="860"/>
      <c r="J91" s="344"/>
      <c r="K91" s="342"/>
      <c r="L91" s="13"/>
      <c r="M91" s="13"/>
      <c r="N91" s="13"/>
      <c r="O91" s="13"/>
      <c r="P91" s="13"/>
      <c r="Q91" s="13"/>
      <c r="R91" s="13"/>
      <c r="S91" s="13"/>
      <c r="T91" s="13"/>
      <c r="U91" s="13"/>
      <c r="V91" s="13"/>
      <c r="W91" s="13"/>
      <c r="X91" s="13"/>
      <c r="Y91" s="13"/>
      <c r="Z91" s="13"/>
      <c r="AA91" s="13"/>
      <c r="AB91" s="13"/>
      <c r="AC91" s="13"/>
      <c r="AD91" s="13"/>
      <c r="AE91" s="13"/>
      <c r="AF91" s="13"/>
      <c r="AG91" s="13"/>
      <c r="AH91" s="13"/>
      <c r="AI91" s="13"/>
      <c r="AJ91" s="13"/>
      <c r="AK91" s="13"/>
      <c r="AL91" s="13"/>
      <c r="AM91" s="13"/>
      <c r="AN91" s="13"/>
      <c r="AO91" s="13"/>
      <c r="AP91" s="13"/>
      <c r="AQ91" s="13"/>
      <c r="AR91" s="13"/>
      <c r="AS91" s="13"/>
      <c r="AT91" s="13"/>
      <c r="AU91" s="13"/>
      <c r="AV91" s="13"/>
    </row>
    <row r="92" spans="1:48" x14ac:dyDescent="0.3">
      <c r="A92" s="11"/>
      <c r="B92" s="13"/>
      <c r="C92" s="873"/>
      <c r="D92" s="123" t="s">
        <v>137</v>
      </c>
      <c r="E92" s="336" t="s">
        <v>33</v>
      </c>
      <c r="F92" s="867"/>
      <c r="G92" s="839"/>
      <c r="H92" s="870"/>
      <c r="I92" s="860"/>
      <c r="J92" s="344"/>
      <c r="K92" s="342"/>
      <c r="L92" s="13"/>
      <c r="M92" s="13"/>
      <c r="N92" s="13"/>
      <c r="O92" s="13"/>
      <c r="P92" s="13"/>
      <c r="Q92" s="13"/>
      <c r="R92" s="13"/>
      <c r="S92" s="13"/>
      <c r="T92" s="13"/>
      <c r="U92" s="13"/>
      <c r="V92" s="13"/>
      <c r="W92" s="13"/>
      <c r="X92" s="13"/>
      <c r="Y92" s="13"/>
      <c r="Z92" s="13"/>
      <c r="AA92" s="13"/>
      <c r="AB92" s="13"/>
      <c r="AC92" s="13"/>
      <c r="AD92" s="13"/>
      <c r="AE92" s="13"/>
      <c r="AF92" s="13"/>
      <c r="AG92" s="13"/>
      <c r="AH92" s="13"/>
      <c r="AI92" s="13"/>
      <c r="AJ92" s="13"/>
      <c r="AK92" s="13"/>
      <c r="AL92" s="13"/>
      <c r="AM92" s="13"/>
      <c r="AN92" s="13"/>
      <c r="AO92" s="13"/>
      <c r="AP92" s="13"/>
      <c r="AQ92" s="13"/>
      <c r="AR92" s="13"/>
      <c r="AS92" s="13"/>
      <c r="AT92" s="13"/>
      <c r="AU92" s="13"/>
      <c r="AV92" s="13"/>
    </row>
    <row r="93" spans="1:48" x14ac:dyDescent="0.3">
      <c r="A93" s="11"/>
      <c r="B93" s="13"/>
      <c r="C93" s="873"/>
      <c r="D93" s="123" t="s">
        <v>320</v>
      </c>
      <c r="E93" s="91" t="s">
        <v>84</v>
      </c>
      <c r="F93" s="867"/>
      <c r="G93" s="839"/>
      <c r="H93" s="870"/>
      <c r="I93" s="860"/>
      <c r="J93" s="344"/>
      <c r="K93" s="342"/>
      <c r="L93" s="13"/>
      <c r="M93" s="13"/>
      <c r="N93" s="13"/>
      <c r="O93" s="13"/>
      <c r="P93" s="13"/>
      <c r="Q93" s="13"/>
      <c r="R93" s="13"/>
      <c r="S93" s="13"/>
      <c r="T93" s="13"/>
      <c r="U93" s="13"/>
      <c r="V93" s="13"/>
      <c r="W93" s="13"/>
      <c r="X93" s="13"/>
      <c r="Y93" s="13"/>
      <c r="Z93" s="13"/>
      <c r="AA93" s="13"/>
      <c r="AB93" s="13"/>
      <c r="AC93" s="13"/>
      <c r="AD93" s="13"/>
      <c r="AE93" s="13"/>
      <c r="AF93" s="13"/>
      <c r="AG93" s="13"/>
      <c r="AH93" s="13"/>
      <c r="AI93" s="13"/>
      <c r="AJ93" s="13"/>
      <c r="AK93" s="13"/>
      <c r="AL93" s="13"/>
      <c r="AM93" s="13"/>
      <c r="AN93" s="13"/>
      <c r="AO93" s="13"/>
      <c r="AP93" s="13"/>
      <c r="AQ93" s="13"/>
      <c r="AR93" s="13"/>
      <c r="AS93" s="13"/>
      <c r="AT93" s="13"/>
      <c r="AU93" s="13"/>
      <c r="AV93" s="13"/>
    </row>
    <row r="94" spans="1:48" ht="39.75" x14ac:dyDescent="0.3">
      <c r="A94" s="11"/>
      <c r="B94" s="13"/>
      <c r="C94" s="873"/>
      <c r="D94" s="123" t="s">
        <v>634</v>
      </c>
      <c r="E94" s="337" t="s">
        <v>635</v>
      </c>
      <c r="F94" s="867"/>
      <c r="G94" s="839"/>
      <c r="H94" s="870"/>
      <c r="I94" s="860"/>
      <c r="J94" s="344"/>
      <c r="K94" s="342"/>
      <c r="L94" s="13"/>
      <c r="M94" s="13"/>
      <c r="N94" s="13"/>
      <c r="O94" s="13"/>
      <c r="P94" s="13"/>
      <c r="Q94" s="13"/>
      <c r="R94" s="13"/>
      <c r="S94" s="13"/>
      <c r="T94" s="13"/>
      <c r="U94" s="13"/>
      <c r="V94" s="13"/>
      <c r="W94" s="13"/>
      <c r="X94" s="13"/>
      <c r="Y94" s="13"/>
      <c r="Z94" s="13"/>
      <c r="AA94" s="13"/>
      <c r="AB94" s="13"/>
      <c r="AC94" s="13"/>
      <c r="AD94" s="13"/>
      <c r="AE94" s="13"/>
      <c r="AF94" s="13"/>
      <c r="AG94" s="13"/>
      <c r="AH94" s="13"/>
      <c r="AI94" s="13"/>
      <c r="AJ94" s="13"/>
      <c r="AK94" s="13"/>
      <c r="AL94" s="13"/>
      <c r="AM94" s="13"/>
      <c r="AN94" s="13"/>
      <c r="AO94" s="13"/>
      <c r="AP94" s="13"/>
      <c r="AQ94" s="13"/>
      <c r="AR94" s="13"/>
      <c r="AS94" s="13"/>
      <c r="AT94" s="13"/>
      <c r="AU94" s="13"/>
      <c r="AV94" s="13"/>
    </row>
    <row r="95" spans="1:48" ht="38.25" x14ac:dyDescent="0.3">
      <c r="A95" s="11"/>
      <c r="B95" s="13"/>
      <c r="C95" s="873"/>
      <c r="D95" s="338" t="s">
        <v>567</v>
      </c>
      <c r="E95" s="339" t="s">
        <v>568</v>
      </c>
      <c r="F95" s="867"/>
      <c r="G95" s="839"/>
      <c r="H95" s="870"/>
      <c r="I95" s="860"/>
      <c r="J95" s="344"/>
      <c r="K95" s="342"/>
      <c r="L95" s="13"/>
      <c r="M95" s="13"/>
      <c r="N95" s="13"/>
      <c r="O95" s="13"/>
      <c r="P95" s="13"/>
      <c r="Q95" s="13"/>
      <c r="R95" s="13"/>
      <c r="S95" s="13"/>
      <c r="T95" s="13"/>
      <c r="U95" s="13"/>
      <c r="V95" s="13"/>
      <c r="W95" s="13"/>
      <c r="X95" s="13"/>
      <c r="Y95" s="13"/>
      <c r="Z95" s="13"/>
      <c r="AA95" s="13"/>
      <c r="AB95" s="13"/>
      <c r="AC95" s="13"/>
      <c r="AD95" s="13"/>
      <c r="AE95" s="13"/>
      <c r="AF95" s="13"/>
      <c r="AG95" s="13"/>
      <c r="AH95" s="13"/>
      <c r="AI95" s="13"/>
      <c r="AJ95" s="13"/>
      <c r="AK95" s="13"/>
      <c r="AL95" s="13"/>
      <c r="AM95" s="13"/>
      <c r="AN95" s="13"/>
      <c r="AO95" s="13"/>
      <c r="AP95" s="13"/>
      <c r="AQ95" s="13"/>
      <c r="AR95" s="13"/>
      <c r="AS95" s="13"/>
      <c r="AT95" s="13"/>
      <c r="AU95" s="13"/>
      <c r="AV95" s="13"/>
    </row>
    <row r="96" spans="1:48" x14ac:dyDescent="0.3">
      <c r="A96" s="11"/>
      <c r="B96" s="13"/>
      <c r="C96" s="873"/>
      <c r="D96" s="340" t="s">
        <v>321</v>
      </c>
      <c r="E96" s="337" t="s">
        <v>322</v>
      </c>
      <c r="F96" s="867"/>
      <c r="G96" s="839"/>
      <c r="H96" s="870"/>
      <c r="I96" s="860"/>
      <c r="J96" s="344"/>
      <c r="K96" s="342"/>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c r="AR96" s="13"/>
      <c r="AS96" s="13"/>
      <c r="AT96" s="13"/>
      <c r="AU96" s="13"/>
      <c r="AV96" s="13"/>
    </row>
    <row r="97" spans="1:48" x14ac:dyDescent="0.3">
      <c r="A97" s="11"/>
      <c r="B97" s="13"/>
      <c r="C97" s="873"/>
      <c r="D97" s="340" t="s">
        <v>138</v>
      </c>
      <c r="E97" s="337" t="s">
        <v>34</v>
      </c>
      <c r="F97" s="867"/>
      <c r="G97" s="839"/>
      <c r="H97" s="870"/>
      <c r="I97" s="860"/>
      <c r="J97" s="344"/>
      <c r="K97" s="342"/>
      <c r="L97" s="13"/>
      <c r="M97" s="13"/>
      <c r="N97" s="13"/>
      <c r="O97" s="13"/>
      <c r="P97" s="13"/>
      <c r="Q97" s="13"/>
      <c r="R97" s="13"/>
      <c r="S97" s="13"/>
      <c r="T97" s="13"/>
      <c r="U97" s="13"/>
      <c r="V97" s="13"/>
      <c r="W97" s="13"/>
      <c r="X97" s="13"/>
      <c r="Y97" s="13"/>
      <c r="Z97" s="13"/>
      <c r="AA97" s="13"/>
      <c r="AB97" s="13"/>
      <c r="AC97" s="13"/>
      <c r="AD97" s="13"/>
      <c r="AE97" s="13"/>
      <c r="AF97" s="13"/>
      <c r="AG97" s="13"/>
      <c r="AH97" s="13"/>
      <c r="AI97" s="13"/>
      <c r="AJ97" s="13"/>
      <c r="AK97" s="13"/>
      <c r="AL97" s="13"/>
      <c r="AM97" s="13"/>
      <c r="AN97" s="13"/>
      <c r="AO97" s="13"/>
      <c r="AP97" s="13"/>
      <c r="AQ97" s="13"/>
      <c r="AR97" s="13"/>
      <c r="AS97" s="13"/>
      <c r="AT97" s="13"/>
      <c r="AU97" s="13"/>
      <c r="AV97" s="13"/>
    </row>
    <row r="98" spans="1:48" x14ac:dyDescent="0.3">
      <c r="A98" s="11"/>
      <c r="B98" s="13"/>
      <c r="C98" s="873"/>
      <c r="D98" s="340" t="s">
        <v>139</v>
      </c>
      <c r="E98" s="337" t="s">
        <v>35</v>
      </c>
      <c r="F98" s="867"/>
      <c r="G98" s="839"/>
      <c r="H98" s="870"/>
      <c r="I98" s="860"/>
      <c r="J98" s="344"/>
      <c r="K98" s="342"/>
      <c r="L98" s="13"/>
      <c r="M98" s="13"/>
      <c r="N98" s="13"/>
      <c r="O98" s="13"/>
      <c r="P98" s="13"/>
      <c r="Q98" s="13"/>
      <c r="R98" s="13"/>
      <c r="S98" s="13"/>
      <c r="T98" s="13"/>
      <c r="U98" s="13"/>
      <c r="V98" s="13"/>
      <c r="W98" s="13"/>
      <c r="X98" s="13"/>
      <c r="Y98" s="13"/>
      <c r="Z98" s="13"/>
      <c r="AA98" s="13"/>
      <c r="AB98" s="13"/>
      <c r="AC98" s="13"/>
      <c r="AD98" s="13"/>
      <c r="AE98" s="13"/>
      <c r="AF98" s="13"/>
      <c r="AG98" s="13"/>
      <c r="AH98" s="13"/>
      <c r="AI98" s="13"/>
      <c r="AJ98" s="13"/>
      <c r="AK98" s="13"/>
      <c r="AL98" s="13"/>
      <c r="AM98" s="13"/>
      <c r="AN98" s="13"/>
      <c r="AO98" s="13"/>
      <c r="AP98" s="13"/>
      <c r="AQ98" s="13"/>
      <c r="AR98" s="13"/>
      <c r="AS98" s="13"/>
      <c r="AT98" s="13"/>
      <c r="AU98" s="13"/>
      <c r="AV98" s="13"/>
    </row>
    <row r="99" spans="1:48" x14ac:dyDescent="0.3">
      <c r="A99" s="11"/>
      <c r="B99" s="13"/>
      <c r="C99" s="873"/>
      <c r="D99" s="114" t="s">
        <v>140</v>
      </c>
      <c r="E99" s="112" t="s">
        <v>36</v>
      </c>
      <c r="F99" s="867"/>
      <c r="G99" s="839"/>
      <c r="H99" s="870"/>
      <c r="I99" s="860"/>
      <c r="J99" s="344"/>
      <c r="K99" s="342"/>
      <c r="L99" s="13"/>
      <c r="M99" s="13"/>
      <c r="N99" s="13"/>
      <c r="O99" s="13"/>
      <c r="P99" s="13"/>
      <c r="Q99" s="13"/>
      <c r="R99" s="13"/>
      <c r="S99" s="13"/>
      <c r="T99" s="13"/>
      <c r="U99" s="13"/>
      <c r="V99" s="13"/>
      <c r="W99" s="13"/>
      <c r="X99" s="13"/>
      <c r="Y99" s="13"/>
      <c r="Z99" s="13"/>
      <c r="AA99" s="13"/>
      <c r="AB99" s="13"/>
      <c r="AC99" s="13"/>
      <c r="AD99" s="13"/>
      <c r="AE99" s="13"/>
      <c r="AF99" s="13"/>
      <c r="AG99" s="13"/>
      <c r="AH99" s="13"/>
      <c r="AI99" s="13"/>
      <c r="AJ99" s="13"/>
      <c r="AK99" s="13"/>
      <c r="AL99" s="13"/>
      <c r="AM99" s="13"/>
      <c r="AN99" s="13"/>
      <c r="AO99" s="13"/>
      <c r="AP99" s="13"/>
      <c r="AQ99" s="13"/>
      <c r="AR99" s="13"/>
      <c r="AS99" s="13"/>
      <c r="AT99" s="13"/>
      <c r="AU99" s="13"/>
      <c r="AV99" s="13"/>
    </row>
    <row r="100" spans="1:48" x14ac:dyDescent="0.3">
      <c r="A100" s="11"/>
      <c r="B100" s="13"/>
      <c r="C100" s="873"/>
      <c r="D100" s="114" t="s">
        <v>141</v>
      </c>
      <c r="E100" s="112" t="s">
        <v>37</v>
      </c>
      <c r="F100" s="867"/>
      <c r="G100" s="839"/>
      <c r="H100" s="870"/>
      <c r="I100" s="860"/>
      <c r="J100" s="344"/>
      <c r="K100" s="342"/>
      <c r="L100" s="13"/>
      <c r="M100" s="13"/>
      <c r="N100" s="13"/>
      <c r="O100" s="13"/>
      <c r="P100" s="13"/>
      <c r="Q100" s="13"/>
      <c r="R100" s="13"/>
      <c r="S100" s="13"/>
      <c r="T100" s="13"/>
      <c r="U100" s="13"/>
      <c r="V100" s="13"/>
      <c r="W100" s="13"/>
      <c r="X100" s="13"/>
      <c r="Y100" s="13"/>
      <c r="Z100" s="13"/>
      <c r="AA100" s="13"/>
      <c r="AB100" s="13"/>
      <c r="AC100" s="13"/>
      <c r="AD100" s="13"/>
      <c r="AE100" s="13"/>
      <c r="AF100" s="13"/>
      <c r="AG100" s="13"/>
      <c r="AH100" s="13"/>
      <c r="AI100" s="13"/>
      <c r="AJ100" s="13"/>
      <c r="AK100" s="13"/>
      <c r="AL100" s="13"/>
      <c r="AM100" s="13"/>
      <c r="AN100" s="13"/>
      <c r="AO100" s="13"/>
      <c r="AP100" s="13"/>
      <c r="AQ100" s="13"/>
      <c r="AR100" s="13"/>
      <c r="AS100" s="13"/>
      <c r="AT100" s="13"/>
      <c r="AU100" s="13"/>
      <c r="AV100" s="13"/>
    </row>
    <row r="101" spans="1:48" x14ac:dyDescent="0.3">
      <c r="A101" s="11"/>
      <c r="B101" s="13"/>
      <c r="C101" s="873"/>
      <c r="D101" s="114" t="s">
        <v>142</v>
      </c>
      <c r="E101" s="112" t="s">
        <v>62</v>
      </c>
      <c r="F101" s="867"/>
      <c r="G101" s="839"/>
      <c r="H101" s="870"/>
      <c r="I101" s="860"/>
      <c r="J101" s="344"/>
      <c r="K101" s="342"/>
      <c r="L101" s="13"/>
      <c r="M101" s="13"/>
      <c r="N101" s="13"/>
      <c r="O101" s="13"/>
      <c r="P101" s="13"/>
      <c r="Q101" s="13"/>
      <c r="R101" s="13"/>
      <c r="S101" s="13"/>
      <c r="T101" s="13"/>
      <c r="U101" s="13"/>
      <c r="V101" s="13"/>
      <c r="W101" s="13"/>
      <c r="X101" s="13"/>
      <c r="Y101" s="13"/>
      <c r="Z101" s="13"/>
      <c r="AA101" s="13"/>
      <c r="AB101" s="13"/>
      <c r="AC101" s="13"/>
      <c r="AD101" s="13"/>
      <c r="AE101" s="13"/>
      <c r="AF101" s="13"/>
      <c r="AG101" s="13"/>
      <c r="AH101" s="13"/>
      <c r="AI101" s="13"/>
      <c r="AJ101" s="13"/>
      <c r="AK101" s="13"/>
      <c r="AL101" s="13"/>
      <c r="AM101" s="13"/>
      <c r="AN101" s="13"/>
      <c r="AO101" s="13"/>
      <c r="AP101" s="13"/>
      <c r="AQ101" s="13"/>
      <c r="AR101" s="13"/>
      <c r="AS101" s="13"/>
      <c r="AT101" s="13"/>
      <c r="AU101" s="13"/>
      <c r="AV101" s="13"/>
    </row>
    <row r="102" spans="1:48" ht="25.5" x14ac:dyDescent="0.3">
      <c r="A102" s="11"/>
      <c r="B102" s="13"/>
      <c r="C102" s="873"/>
      <c r="D102" s="114" t="s">
        <v>143</v>
      </c>
      <c r="E102" s="112" t="s">
        <v>38</v>
      </c>
      <c r="F102" s="867"/>
      <c r="G102" s="839"/>
      <c r="H102" s="870"/>
      <c r="I102" s="860"/>
      <c r="J102" s="344"/>
      <c r="K102" s="342"/>
      <c r="L102" s="13"/>
      <c r="M102" s="13"/>
      <c r="N102" s="13"/>
      <c r="O102" s="13"/>
      <c r="P102" s="13"/>
      <c r="Q102" s="13"/>
      <c r="R102" s="13"/>
      <c r="S102" s="13"/>
      <c r="T102" s="13"/>
      <c r="U102" s="13"/>
      <c r="V102" s="13"/>
      <c r="W102" s="13"/>
      <c r="X102" s="13"/>
      <c r="Y102" s="13"/>
      <c r="Z102" s="13"/>
      <c r="AA102" s="13"/>
      <c r="AB102" s="13"/>
      <c r="AC102" s="13"/>
      <c r="AD102" s="13"/>
      <c r="AE102" s="13"/>
      <c r="AF102" s="13"/>
      <c r="AG102" s="13"/>
      <c r="AH102" s="13"/>
      <c r="AI102" s="13"/>
      <c r="AJ102" s="13"/>
      <c r="AK102" s="13"/>
      <c r="AL102" s="13"/>
      <c r="AM102" s="13"/>
      <c r="AN102" s="13"/>
      <c r="AO102" s="13"/>
      <c r="AP102" s="13"/>
      <c r="AQ102" s="13"/>
      <c r="AR102" s="13"/>
      <c r="AS102" s="13"/>
      <c r="AT102" s="13"/>
      <c r="AU102" s="13"/>
      <c r="AV102" s="13"/>
    </row>
    <row r="103" spans="1:48" ht="91.5" customHeight="1" x14ac:dyDescent="0.3">
      <c r="A103" s="11"/>
      <c r="B103" s="13"/>
      <c r="C103" s="873"/>
      <c r="D103" s="113" t="s">
        <v>566</v>
      </c>
      <c r="E103" s="115" t="s">
        <v>565</v>
      </c>
      <c r="F103" s="867"/>
      <c r="G103" s="839"/>
      <c r="H103" s="870"/>
      <c r="I103" s="860"/>
      <c r="J103" s="344"/>
      <c r="K103" s="342"/>
      <c r="L103" s="13"/>
      <c r="M103" s="13"/>
      <c r="N103" s="13"/>
      <c r="O103" s="13"/>
      <c r="P103" s="13"/>
      <c r="Q103" s="13"/>
      <c r="R103" s="13"/>
      <c r="S103" s="13"/>
      <c r="T103" s="13"/>
      <c r="U103" s="13"/>
      <c r="V103" s="13"/>
      <c r="W103" s="13"/>
      <c r="X103" s="13"/>
      <c r="Y103" s="13"/>
      <c r="Z103" s="13"/>
      <c r="AA103" s="13"/>
      <c r="AB103" s="13"/>
      <c r="AC103" s="13"/>
      <c r="AD103" s="13"/>
      <c r="AE103" s="13"/>
      <c r="AF103" s="13"/>
      <c r="AG103" s="13"/>
      <c r="AH103" s="13"/>
      <c r="AI103" s="13"/>
      <c r="AJ103" s="13"/>
      <c r="AK103" s="13"/>
      <c r="AL103" s="13"/>
      <c r="AM103" s="13"/>
      <c r="AN103" s="13"/>
      <c r="AO103" s="13"/>
      <c r="AP103" s="13"/>
      <c r="AQ103" s="13"/>
      <c r="AR103" s="13"/>
      <c r="AS103" s="13"/>
      <c r="AT103" s="13"/>
      <c r="AU103" s="13"/>
      <c r="AV103" s="13"/>
    </row>
    <row r="104" spans="1:48" ht="28.5" customHeight="1" x14ac:dyDescent="0.3">
      <c r="A104" s="11"/>
      <c r="B104" s="13"/>
      <c r="C104" s="873"/>
      <c r="D104" s="116" t="s">
        <v>167</v>
      </c>
      <c r="E104" s="116" t="s">
        <v>165</v>
      </c>
      <c r="F104" s="867"/>
      <c r="G104" s="839"/>
      <c r="H104" s="870"/>
      <c r="I104" s="860"/>
      <c r="J104" s="344"/>
      <c r="K104" s="342"/>
      <c r="L104" s="13"/>
      <c r="M104" s="13"/>
      <c r="N104" s="13"/>
      <c r="O104" s="13"/>
      <c r="P104" s="13"/>
      <c r="Q104" s="13"/>
      <c r="R104" s="13"/>
      <c r="S104" s="13"/>
      <c r="T104" s="13"/>
      <c r="U104" s="13"/>
      <c r="V104" s="13"/>
      <c r="W104" s="13"/>
      <c r="X104" s="13"/>
      <c r="Y104" s="13"/>
      <c r="Z104" s="13"/>
      <c r="AA104" s="13"/>
      <c r="AB104" s="13"/>
      <c r="AC104" s="13"/>
      <c r="AD104" s="13"/>
      <c r="AE104" s="13"/>
      <c r="AF104" s="13"/>
      <c r="AG104" s="13"/>
      <c r="AH104" s="13"/>
      <c r="AI104" s="13"/>
      <c r="AJ104" s="13"/>
      <c r="AK104" s="13"/>
      <c r="AL104" s="13"/>
      <c r="AM104" s="13"/>
      <c r="AN104" s="13"/>
      <c r="AO104" s="13"/>
      <c r="AP104" s="13"/>
      <c r="AQ104" s="13"/>
      <c r="AR104" s="13"/>
      <c r="AS104" s="13"/>
      <c r="AT104" s="13"/>
      <c r="AU104" s="13"/>
      <c r="AV104" s="13"/>
    </row>
    <row r="105" spans="1:48" ht="51" x14ac:dyDescent="0.3">
      <c r="A105" s="11"/>
      <c r="B105" s="13"/>
      <c r="C105" s="873"/>
      <c r="D105" s="116" t="s">
        <v>168</v>
      </c>
      <c r="E105" s="116" t="s">
        <v>166</v>
      </c>
      <c r="F105" s="867"/>
      <c r="G105" s="839"/>
      <c r="H105" s="870"/>
      <c r="I105" s="860"/>
      <c r="J105" s="344"/>
      <c r="K105" s="342"/>
      <c r="L105" s="13"/>
      <c r="M105" s="13"/>
      <c r="N105" s="13"/>
      <c r="O105" s="13"/>
      <c r="P105" s="13"/>
      <c r="Q105" s="13"/>
      <c r="R105" s="13"/>
      <c r="S105" s="13"/>
      <c r="T105" s="13"/>
      <c r="U105" s="13"/>
      <c r="V105" s="13"/>
      <c r="W105" s="13"/>
      <c r="X105" s="13"/>
      <c r="Y105" s="13"/>
      <c r="Z105" s="13"/>
      <c r="AA105" s="13"/>
      <c r="AB105" s="13"/>
      <c r="AC105" s="13"/>
      <c r="AD105" s="13"/>
      <c r="AE105" s="13"/>
      <c r="AF105" s="13"/>
      <c r="AG105" s="13"/>
      <c r="AH105" s="13"/>
      <c r="AI105" s="13"/>
      <c r="AJ105" s="13"/>
      <c r="AK105" s="13"/>
      <c r="AL105" s="13"/>
      <c r="AM105" s="13"/>
      <c r="AN105" s="13"/>
      <c r="AO105" s="13"/>
      <c r="AP105" s="13"/>
      <c r="AQ105" s="13"/>
      <c r="AR105" s="13"/>
      <c r="AS105" s="13"/>
      <c r="AT105" s="13"/>
      <c r="AU105" s="13"/>
      <c r="AV105" s="13"/>
    </row>
    <row r="106" spans="1:48" ht="38.25" x14ac:dyDescent="0.3">
      <c r="A106" s="11"/>
      <c r="B106" s="13"/>
      <c r="C106" s="874"/>
      <c r="D106" s="117" t="s">
        <v>470</v>
      </c>
      <c r="E106" s="118" t="s">
        <v>471</v>
      </c>
      <c r="F106" s="868"/>
      <c r="G106" s="840"/>
      <c r="H106" s="871"/>
      <c r="I106" s="861"/>
      <c r="J106" s="344"/>
      <c r="K106" s="342"/>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c r="AL106" s="13"/>
      <c r="AM106" s="13"/>
      <c r="AN106" s="13"/>
      <c r="AO106" s="13"/>
      <c r="AP106" s="13"/>
      <c r="AQ106" s="13"/>
      <c r="AR106" s="13"/>
      <c r="AS106" s="13"/>
      <c r="AT106" s="13"/>
      <c r="AU106" s="13"/>
      <c r="AV106" s="13"/>
    </row>
    <row r="107" spans="1:48" ht="25.5" x14ac:dyDescent="0.3">
      <c r="A107" s="11"/>
      <c r="B107" s="13"/>
      <c r="C107" s="863" t="s">
        <v>172</v>
      </c>
      <c r="D107" s="119" t="s">
        <v>323</v>
      </c>
      <c r="E107" s="120" t="s">
        <v>324</v>
      </c>
      <c r="F107" s="863" t="s">
        <v>337</v>
      </c>
      <c r="G107" s="824">
        <v>440</v>
      </c>
      <c r="H107" s="818"/>
      <c r="I107" s="862">
        <f>G107*H107</f>
        <v>0</v>
      </c>
      <c r="J107" s="344"/>
      <c r="K107" s="342"/>
      <c r="L107" s="13"/>
      <c r="M107" s="13"/>
      <c r="N107" s="13"/>
      <c r="O107" s="13"/>
      <c r="P107" s="13"/>
      <c r="Q107" s="13"/>
      <c r="R107" s="13"/>
      <c r="S107" s="13"/>
      <c r="T107" s="13"/>
      <c r="U107" s="13"/>
      <c r="V107" s="13"/>
      <c r="W107" s="13"/>
      <c r="X107" s="13"/>
      <c r="Y107" s="13"/>
      <c r="Z107" s="13"/>
      <c r="AA107" s="13"/>
      <c r="AB107" s="13"/>
      <c r="AC107" s="13"/>
      <c r="AD107" s="13"/>
      <c r="AE107" s="13"/>
      <c r="AF107" s="13"/>
      <c r="AG107" s="13"/>
      <c r="AH107" s="13"/>
      <c r="AI107" s="13"/>
      <c r="AJ107" s="13"/>
      <c r="AK107" s="13"/>
      <c r="AL107" s="13"/>
      <c r="AM107" s="13"/>
      <c r="AN107" s="13"/>
      <c r="AO107" s="13"/>
      <c r="AP107" s="13"/>
      <c r="AQ107" s="13"/>
      <c r="AR107" s="13"/>
      <c r="AS107" s="13"/>
      <c r="AT107" s="13"/>
      <c r="AU107" s="13"/>
      <c r="AV107" s="13"/>
    </row>
    <row r="108" spans="1:48" x14ac:dyDescent="0.3">
      <c r="A108" s="11"/>
      <c r="B108" s="13"/>
      <c r="C108" s="864"/>
      <c r="D108" s="121" t="s">
        <v>325</v>
      </c>
      <c r="E108" s="122" t="s">
        <v>32</v>
      </c>
      <c r="F108" s="864"/>
      <c r="G108" s="824"/>
      <c r="H108" s="818"/>
      <c r="I108" s="862"/>
      <c r="J108" s="344"/>
      <c r="K108" s="342"/>
      <c r="L108" s="13"/>
      <c r="M108" s="13"/>
      <c r="N108" s="13"/>
      <c r="O108" s="13"/>
      <c r="P108" s="13"/>
      <c r="Q108" s="13"/>
      <c r="R108" s="13"/>
      <c r="S108" s="13"/>
      <c r="T108" s="13"/>
      <c r="U108" s="13"/>
      <c r="V108" s="13"/>
      <c r="W108" s="13"/>
      <c r="X108" s="13"/>
      <c r="Y108" s="13"/>
      <c r="Z108" s="13"/>
      <c r="AA108" s="13"/>
      <c r="AB108" s="13"/>
      <c r="AC108" s="13"/>
      <c r="AD108" s="13"/>
      <c r="AE108" s="13"/>
      <c r="AF108" s="13"/>
      <c r="AG108" s="13"/>
      <c r="AH108" s="13"/>
      <c r="AI108" s="13"/>
      <c r="AJ108" s="13"/>
      <c r="AK108" s="13"/>
      <c r="AL108" s="13"/>
      <c r="AM108" s="13"/>
      <c r="AN108" s="13"/>
      <c r="AO108" s="13"/>
      <c r="AP108" s="13"/>
      <c r="AQ108" s="13"/>
      <c r="AR108" s="13"/>
      <c r="AS108" s="13"/>
      <c r="AT108" s="13"/>
      <c r="AU108" s="13"/>
      <c r="AV108" s="13"/>
    </row>
    <row r="109" spans="1:48" x14ac:dyDescent="0.3">
      <c r="A109" s="11"/>
      <c r="B109" s="13"/>
      <c r="C109" s="864"/>
      <c r="D109" s="121" t="s">
        <v>137</v>
      </c>
      <c r="E109" s="122" t="s">
        <v>33</v>
      </c>
      <c r="F109" s="864"/>
      <c r="G109" s="824"/>
      <c r="H109" s="818"/>
      <c r="I109" s="862"/>
      <c r="J109" s="344"/>
      <c r="K109" s="342"/>
      <c r="L109" s="13"/>
      <c r="M109" s="13"/>
      <c r="N109" s="13"/>
      <c r="O109" s="13"/>
      <c r="P109" s="13"/>
      <c r="Q109" s="13"/>
      <c r="R109" s="13"/>
      <c r="S109" s="13"/>
      <c r="T109" s="13"/>
      <c r="U109" s="13"/>
      <c r="V109" s="13"/>
      <c r="W109" s="13"/>
      <c r="X109" s="13"/>
      <c r="Y109" s="13"/>
      <c r="Z109" s="13"/>
      <c r="AA109" s="13"/>
      <c r="AB109" s="13"/>
      <c r="AC109" s="13"/>
      <c r="AD109" s="13"/>
      <c r="AE109" s="13"/>
      <c r="AF109" s="13"/>
      <c r="AG109" s="13"/>
      <c r="AH109" s="13"/>
      <c r="AI109" s="13"/>
      <c r="AJ109" s="13"/>
      <c r="AK109" s="13"/>
      <c r="AL109" s="13"/>
      <c r="AM109" s="13"/>
      <c r="AN109" s="13"/>
      <c r="AO109" s="13"/>
      <c r="AP109" s="13"/>
      <c r="AQ109" s="13"/>
      <c r="AR109" s="13"/>
      <c r="AS109" s="13"/>
      <c r="AT109" s="13"/>
      <c r="AU109" s="13"/>
      <c r="AV109" s="13"/>
    </row>
    <row r="110" spans="1:48" x14ac:dyDescent="0.3">
      <c r="A110" s="11"/>
      <c r="B110" s="13"/>
      <c r="C110" s="864"/>
      <c r="D110" s="121" t="s">
        <v>326</v>
      </c>
      <c r="E110" s="121" t="s">
        <v>84</v>
      </c>
      <c r="F110" s="864"/>
      <c r="G110" s="824"/>
      <c r="H110" s="818"/>
      <c r="I110" s="862"/>
      <c r="J110" s="344"/>
      <c r="K110" s="342"/>
      <c r="L110" s="13"/>
      <c r="M110" s="13"/>
      <c r="N110" s="13"/>
      <c r="O110" s="13"/>
      <c r="P110" s="13"/>
      <c r="Q110" s="13"/>
      <c r="R110" s="13"/>
      <c r="S110" s="13"/>
      <c r="T110" s="13"/>
      <c r="U110" s="13"/>
      <c r="V110" s="13"/>
      <c r="W110" s="13"/>
      <c r="X110" s="13"/>
      <c r="Y110" s="13"/>
      <c r="Z110" s="13"/>
      <c r="AA110" s="13"/>
      <c r="AB110" s="13"/>
      <c r="AC110" s="13"/>
      <c r="AD110" s="13"/>
      <c r="AE110" s="13"/>
      <c r="AF110" s="13"/>
      <c r="AG110" s="13"/>
      <c r="AH110" s="13"/>
      <c r="AI110" s="13"/>
      <c r="AJ110" s="13"/>
      <c r="AK110" s="13"/>
      <c r="AL110" s="13"/>
      <c r="AM110" s="13"/>
      <c r="AN110" s="13"/>
      <c r="AO110" s="13"/>
      <c r="AP110" s="13"/>
      <c r="AQ110" s="13"/>
      <c r="AR110" s="13"/>
      <c r="AS110" s="13"/>
      <c r="AT110" s="13"/>
      <c r="AU110" s="13"/>
      <c r="AV110" s="13"/>
    </row>
    <row r="111" spans="1:48" ht="39.75" x14ac:dyDescent="0.3">
      <c r="A111" s="11"/>
      <c r="B111" s="13"/>
      <c r="C111" s="864"/>
      <c r="D111" s="123" t="s">
        <v>564</v>
      </c>
      <c r="E111" s="124" t="s">
        <v>563</v>
      </c>
      <c r="F111" s="864"/>
      <c r="G111" s="824"/>
      <c r="H111" s="818"/>
      <c r="I111" s="862"/>
      <c r="J111" s="344"/>
      <c r="K111" s="342"/>
      <c r="L111" s="13"/>
      <c r="M111" s="13"/>
      <c r="N111" s="13"/>
      <c r="O111" s="13"/>
      <c r="P111" s="13"/>
      <c r="Q111" s="13"/>
      <c r="R111" s="13"/>
      <c r="S111" s="13"/>
      <c r="T111" s="13"/>
      <c r="U111" s="13"/>
      <c r="V111" s="13"/>
      <c r="W111" s="13"/>
      <c r="X111" s="13"/>
      <c r="Y111" s="13"/>
      <c r="Z111" s="13"/>
      <c r="AA111" s="13"/>
      <c r="AB111" s="13"/>
      <c r="AC111" s="13"/>
      <c r="AD111" s="13"/>
      <c r="AE111" s="13"/>
      <c r="AF111" s="13"/>
      <c r="AG111" s="13"/>
      <c r="AH111" s="13"/>
      <c r="AI111" s="13"/>
      <c r="AJ111" s="13"/>
      <c r="AK111" s="13"/>
      <c r="AL111" s="13"/>
      <c r="AM111" s="13"/>
      <c r="AN111" s="13"/>
      <c r="AO111" s="13"/>
      <c r="AP111" s="13"/>
      <c r="AQ111" s="13"/>
      <c r="AR111" s="13"/>
      <c r="AS111" s="13"/>
      <c r="AT111" s="13"/>
      <c r="AU111" s="13"/>
      <c r="AV111" s="13"/>
    </row>
    <row r="112" spans="1:48" x14ac:dyDescent="0.3">
      <c r="A112" s="11"/>
      <c r="B112" s="13"/>
      <c r="C112" s="864"/>
      <c r="D112" s="124" t="s">
        <v>327</v>
      </c>
      <c r="E112" s="124" t="s">
        <v>328</v>
      </c>
      <c r="F112" s="864"/>
      <c r="G112" s="824"/>
      <c r="H112" s="818"/>
      <c r="I112" s="862"/>
      <c r="J112" s="344"/>
      <c r="K112" s="342"/>
      <c r="L112" s="13"/>
      <c r="M112" s="13"/>
      <c r="N112" s="13"/>
      <c r="O112" s="13"/>
      <c r="P112" s="13"/>
      <c r="Q112" s="13"/>
      <c r="R112" s="13"/>
      <c r="S112" s="13"/>
      <c r="T112" s="13"/>
      <c r="U112" s="13"/>
      <c r="V112" s="13"/>
      <c r="W112" s="13"/>
      <c r="X112" s="13"/>
      <c r="Y112" s="13"/>
      <c r="Z112" s="13"/>
      <c r="AA112" s="13"/>
      <c r="AB112" s="13"/>
      <c r="AC112" s="13"/>
      <c r="AD112" s="13"/>
      <c r="AE112" s="13"/>
      <c r="AF112" s="13"/>
      <c r="AG112" s="13"/>
      <c r="AH112" s="13"/>
      <c r="AI112" s="13"/>
      <c r="AJ112" s="13"/>
      <c r="AK112" s="13"/>
      <c r="AL112" s="13"/>
      <c r="AM112" s="13"/>
      <c r="AN112" s="13"/>
      <c r="AO112" s="13"/>
      <c r="AP112" s="13"/>
      <c r="AQ112" s="13"/>
      <c r="AR112" s="13"/>
      <c r="AS112" s="13"/>
      <c r="AT112" s="13"/>
      <c r="AU112" s="13"/>
      <c r="AV112" s="13"/>
    </row>
    <row r="113" spans="1:48" x14ac:dyDescent="0.3">
      <c r="A113" s="11"/>
      <c r="B113" s="13"/>
      <c r="C113" s="864"/>
      <c r="D113" s="124" t="s">
        <v>138</v>
      </c>
      <c r="E113" s="125" t="s">
        <v>34</v>
      </c>
      <c r="F113" s="864"/>
      <c r="G113" s="824"/>
      <c r="H113" s="818"/>
      <c r="I113" s="862"/>
      <c r="J113" s="344"/>
      <c r="K113" s="342"/>
      <c r="L113" s="13"/>
      <c r="M113" s="13"/>
      <c r="N113" s="13"/>
      <c r="O113" s="13"/>
      <c r="P113" s="13"/>
      <c r="Q113" s="13"/>
      <c r="R113" s="13"/>
      <c r="S113" s="13"/>
      <c r="T113" s="13"/>
      <c r="U113" s="13"/>
      <c r="V113" s="13"/>
      <c r="W113" s="13"/>
      <c r="X113" s="13"/>
      <c r="Y113" s="13"/>
      <c r="Z113" s="13"/>
      <c r="AA113" s="13"/>
      <c r="AB113" s="13"/>
      <c r="AC113" s="13"/>
      <c r="AD113" s="13"/>
      <c r="AE113" s="13"/>
      <c r="AF113" s="13"/>
      <c r="AG113" s="13"/>
      <c r="AH113" s="13"/>
      <c r="AI113" s="13"/>
      <c r="AJ113" s="13"/>
      <c r="AK113" s="13"/>
      <c r="AL113" s="13"/>
      <c r="AM113" s="13"/>
      <c r="AN113" s="13"/>
      <c r="AO113" s="13"/>
      <c r="AP113" s="13"/>
      <c r="AQ113" s="13"/>
      <c r="AR113" s="13"/>
      <c r="AS113" s="13"/>
      <c r="AT113" s="13"/>
      <c r="AU113" s="13"/>
      <c r="AV113" s="13"/>
    </row>
    <row r="114" spans="1:48" x14ac:dyDescent="0.3">
      <c r="A114" s="11"/>
      <c r="B114" s="13"/>
      <c r="C114" s="864"/>
      <c r="D114" s="114" t="s">
        <v>329</v>
      </c>
      <c r="E114" s="121" t="s">
        <v>84</v>
      </c>
      <c r="F114" s="864"/>
      <c r="G114" s="824"/>
      <c r="H114" s="818"/>
      <c r="I114" s="862"/>
      <c r="J114" s="344"/>
      <c r="K114" s="342"/>
      <c r="L114" s="13"/>
      <c r="M114" s="13"/>
      <c r="N114" s="13"/>
      <c r="O114" s="13"/>
      <c r="P114" s="13"/>
      <c r="Q114" s="13"/>
      <c r="R114" s="13"/>
      <c r="S114" s="13"/>
      <c r="T114" s="13"/>
      <c r="U114" s="13"/>
      <c r="V114" s="13"/>
      <c r="W114" s="13"/>
      <c r="X114" s="13"/>
      <c r="Y114" s="13"/>
      <c r="Z114" s="13"/>
      <c r="AA114" s="13"/>
      <c r="AB114" s="13"/>
      <c r="AC114" s="13"/>
      <c r="AD114" s="13"/>
      <c r="AE114" s="13"/>
      <c r="AF114" s="13"/>
      <c r="AG114" s="13"/>
      <c r="AH114" s="13"/>
      <c r="AI114" s="13"/>
      <c r="AJ114" s="13"/>
      <c r="AK114" s="13"/>
      <c r="AL114" s="13"/>
      <c r="AM114" s="13"/>
      <c r="AN114" s="13"/>
      <c r="AO114" s="13"/>
      <c r="AP114" s="13"/>
      <c r="AQ114" s="13"/>
      <c r="AR114" s="13"/>
      <c r="AS114" s="13"/>
      <c r="AT114" s="13"/>
      <c r="AU114" s="13"/>
      <c r="AV114" s="13"/>
    </row>
    <row r="115" spans="1:48" x14ac:dyDescent="0.3">
      <c r="A115" s="11"/>
      <c r="B115" s="13"/>
      <c r="C115" s="864"/>
      <c r="D115" s="114" t="s">
        <v>330</v>
      </c>
      <c r="E115" s="125" t="s">
        <v>331</v>
      </c>
      <c r="F115" s="864"/>
      <c r="G115" s="824"/>
      <c r="H115" s="818"/>
      <c r="I115" s="862"/>
      <c r="J115" s="344"/>
      <c r="K115" s="342"/>
      <c r="L115" s="13"/>
      <c r="M115" s="13"/>
      <c r="N115" s="13"/>
      <c r="O115" s="13"/>
      <c r="P115" s="13"/>
      <c r="Q115" s="13"/>
      <c r="R115" s="13"/>
      <c r="S115" s="13"/>
      <c r="T115" s="13"/>
      <c r="U115" s="13"/>
      <c r="V115" s="13"/>
      <c r="W115" s="13"/>
      <c r="X115" s="13"/>
      <c r="Y115" s="13"/>
      <c r="Z115" s="13"/>
      <c r="AA115" s="13"/>
      <c r="AB115" s="13"/>
      <c r="AC115" s="13"/>
      <c r="AD115" s="13"/>
      <c r="AE115" s="13"/>
      <c r="AF115" s="13"/>
      <c r="AG115" s="13"/>
      <c r="AH115" s="13"/>
      <c r="AI115" s="13"/>
      <c r="AJ115" s="13"/>
      <c r="AK115" s="13"/>
      <c r="AL115" s="13"/>
      <c r="AM115" s="13"/>
      <c r="AN115" s="13"/>
      <c r="AO115" s="13"/>
      <c r="AP115" s="13"/>
      <c r="AQ115" s="13"/>
      <c r="AR115" s="13"/>
      <c r="AS115" s="13"/>
      <c r="AT115" s="13"/>
      <c r="AU115" s="13"/>
      <c r="AV115" s="13"/>
    </row>
    <row r="116" spans="1:48" x14ac:dyDescent="0.3">
      <c r="A116" s="11"/>
      <c r="B116" s="13"/>
      <c r="C116" s="864"/>
      <c r="D116" s="114" t="s">
        <v>332</v>
      </c>
      <c r="E116" s="125" t="s">
        <v>333</v>
      </c>
      <c r="F116" s="864"/>
      <c r="G116" s="824"/>
      <c r="H116" s="818"/>
      <c r="I116" s="862"/>
      <c r="J116" s="344"/>
      <c r="K116" s="342"/>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c r="AL116" s="13"/>
      <c r="AM116" s="13"/>
      <c r="AN116" s="13"/>
      <c r="AO116" s="13"/>
      <c r="AP116" s="13"/>
      <c r="AQ116" s="13"/>
      <c r="AR116" s="13"/>
      <c r="AS116" s="13"/>
      <c r="AT116" s="13"/>
      <c r="AU116" s="13"/>
      <c r="AV116" s="13"/>
    </row>
    <row r="117" spans="1:48" ht="25.5" x14ac:dyDescent="0.3">
      <c r="A117" s="11"/>
      <c r="B117" s="13"/>
      <c r="C117" s="864"/>
      <c r="D117" s="114" t="s">
        <v>143</v>
      </c>
      <c r="E117" s="125" t="s">
        <v>38</v>
      </c>
      <c r="F117" s="864"/>
      <c r="G117" s="824"/>
      <c r="H117" s="818"/>
      <c r="I117" s="862"/>
      <c r="J117" s="344"/>
      <c r="K117" s="342"/>
      <c r="L117" s="13"/>
      <c r="M117" s="13"/>
      <c r="N117" s="13"/>
      <c r="O117" s="13"/>
      <c r="P117" s="13"/>
      <c r="Q117" s="13"/>
      <c r="R117" s="13"/>
      <c r="S117" s="13"/>
      <c r="T117" s="13"/>
      <c r="U117" s="13"/>
      <c r="V117" s="13"/>
      <c r="W117" s="13"/>
      <c r="X117" s="13"/>
      <c r="Y117" s="13"/>
      <c r="Z117" s="13"/>
      <c r="AA117" s="13"/>
      <c r="AB117" s="13"/>
      <c r="AC117" s="13"/>
      <c r="AD117" s="13"/>
      <c r="AE117" s="13"/>
      <c r="AF117" s="13"/>
      <c r="AG117" s="13"/>
      <c r="AH117" s="13"/>
      <c r="AI117" s="13"/>
      <c r="AJ117" s="13"/>
      <c r="AK117" s="13"/>
      <c r="AL117" s="13"/>
      <c r="AM117" s="13"/>
      <c r="AN117" s="13"/>
      <c r="AO117" s="13"/>
      <c r="AP117" s="13"/>
      <c r="AQ117" s="13"/>
      <c r="AR117" s="13"/>
      <c r="AS117" s="13"/>
      <c r="AT117" s="13"/>
      <c r="AU117" s="13"/>
      <c r="AV117" s="13"/>
    </row>
    <row r="118" spans="1:48" x14ac:dyDescent="0.3">
      <c r="A118" s="11"/>
      <c r="B118" s="13"/>
      <c r="C118" s="865"/>
      <c r="D118" s="126" t="s">
        <v>334</v>
      </c>
      <c r="E118" s="127" t="s">
        <v>335</v>
      </c>
      <c r="F118" s="865"/>
      <c r="G118" s="824"/>
      <c r="H118" s="818"/>
      <c r="I118" s="862"/>
      <c r="J118" s="344"/>
      <c r="K118" s="342"/>
      <c r="L118" s="13"/>
      <c r="M118" s="13"/>
      <c r="N118" s="13"/>
      <c r="O118" s="13"/>
      <c r="P118" s="13"/>
      <c r="Q118" s="13"/>
      <c r="R118" s="13"/>
      <c r="S118" s="13"/>
      <c r="T118" s="13"/>
      <c r="U118" s="13"/>
      <c r="V118" s="13"/>
      <c r="W118" s="13"/>
      <c r="X118" s="13"/>
      <c r="Y118" s="13"/>
      <c r="Z118" s="13"/>
      <c r="AA118" s="13"/>
      <c r="AB118" s="13"/>
      <c r="AC118" s="13"/>
      <c r="AD118" s="13"/>
      <c r="AE118" s="13"/>
      <c r="AF118" s="13"/>
      <c r="AG118" s="13"/>
      <c r="AH118" s="13"/>
      <c r="AI118" s="13"/>
      <c r="AJ118" s="13"/>
      <c r="AK118" s="13"/>
      <c r="AL118" s="13"/>
      <c r="AM118" s="13"/>
      <c r="AN118" s="13"/>
      <c r="AO118" s="13"/>
      <c r="AP118" s="13"/>
      <c r="AQ118" s="13"/>
      <c r="AR118" s="13"/>
      <c r="AS118" s="13"/>
      <c r="AT118" s="13"/>
      <c r="AU118" s="13"/>
      <c r="AV118" s="13"/>
    </row>
    <row r="119" spans="1:48" ht="63.75" x14ac:dyDescent="0.3">
      <c r="A119" s="11"/>
      <c r="B119" s="13"/>
      <c r="C119" s="132" t="s">
        <v>276</v>
      </c>
      <c r="D119" s="133" t="s">
        <v>273</v>
      </c>
      <c r="E119" s="134" t="s">
        <v>274</v>
      </c>
      <c r="F119" s="128" t="s">
        <v>338</v>
      </c>
      <c r="G119" s="129">
        <v>65</v>
      </c>
      <c r="H119" s="130"/>
      <c r="I119" s="131">
        <f>G119*H119</f>
        <v>0</v>
      </c>
      <c r="J119" s="344"/>
      <c r="K119" s="342"/>
      <c r="L119" s="13"/>
      <c r="M119" s="13"/>
      <c r="N119" s="13"/>
      <c r="O119" s="13"/>
      <c r="P119" s="13"/>
      <c r="Q119" s="13"/>
      <c r="R119" s="13"/>
      <c r="S119" s="13"/>
      <c r="T119" s="13"/>
      <c r="U119" s="13"/>
      <c r="V119" s="13"/>
      <c r="W119" s="13"/>
      <c r="X119" s="13"/>
      <c r="Y119" s="13"/>
      <c r="Z119" s="13"/>
      <c r="AA119" s="13"/>
      <c r="AB119" s="13"/>
      <c r="AC119" s="13"/>
      <c r="AD119" s="13"/>
      <c r="AE119" s="13"/>
      <c r="AF119" s="13"/>
      <c r="AG119" s="13"/>
      <c r="AH119" s="13"/>
      <c r="AI119" s="13"/>
      <c r="AJ119" s="13"/>
      <c r="AK119" s="13"/>
      <c r="AL119" s="13"/>
      <c r="AM119" s="13"/>
      <c r="AN119" s="13"/>
      <c r="AO119" s="13"/>
      <c r="AP119" s="13"/>
      <c r="AQ119" s="13"/>
      <c r="AR119" s="13"/>
      <c r="AS119" s="13"/>
      <c r="AT119" s="13"/>
      <c r="AU119" s="13"/>
      <c r="AV119" s="13"/>
    </row>
    <row r="120" spans="1:48" ht="38.25" x14ac:dyDescent="0.3">
      <c r="A120" s="11"/>
      <c r="B120" s="13"/>
      <c r="C120" s="132" t="s">
        <v>336</v>
      </c>
      <c r="D120" s="133" t="s">
        <v>275</v>
      </c>
      <c r="E120" s="134" t="s">
        <v>532</v>
      </c>
      <c r="F120" s="128" t="s">
        <v>338</v>
      </c>
      <c r="G120" s="129">
        <v>120</v>
      </c>
      <c r="H120" s="130"/>
      <c r="I120" s="131">
        <f>G120*H120</f>
        <v>0</v>
      </c>
      <c r="J120" s="344"/>
      <c r="K120" s="342"/>
      <c r="L120" s="13"/>
      <c r="M120" s="13"/>
      <c r="N120" s="13"/>
      <c r="O120" s="13"/>
      <c r="P120" s="13"/>
      <c r="Q120" s="13"/>
      <c r="R120" s="13"/>
      <c r="S120" s="13"/>
      <c r="T120" s="13"/>
      <c r="U120" s="13"/>
      <c r="V120" s="13"/>
      <c r="W120" s="13"/>
      <c r="X120" s="13"/>
      <c r="Y120" s="13"/>
      <c r="Z120" s="13"/>
      <c r="AA120" s="13"/>
      <c r="AB120" s="13"/>
      <c r="AC120" s="13"/>
      <c r="AD120" s="13"/>
      <c r="AE120" s="13"/>
      <c r="AF120" s="13"/>
      <c r="AG120" s="13"/>
      <c r="AH120" s="13"/>
      <c r="AI120" s="13"/>
      <c r="AJ120" s="13"/>
      <c r="AK120" s="13"/>
      <c r="AL120" s="13"/>
      <c r="AM120" s="13"/>
      <c r="AN120" s="13"/>
      <c r="AO120" s="13"/>
      <c r="AP120" s="13"/>
      <c r="AQ120" s="13"/>
      <c r="AR120" s="13"/>
      <c r="AS120" s="13"/>
      <c r="AT120" s="13"/>
      <c r="AU120" s="13"/>
      <c r="AV120" s="13"/>
    </row>
    <row r="121" spans="1:48" x14ac:dyDescent="0.3">
      <c r="A121" s="11"/>
      <c r="B121" s="13"/>
      <c r="C121" s="790" t="s">
        <v>157</v>
      </c>
      <c r="D121" s="791"/>
      <c r="E121" s="791"/>
      <c r="F121" s="792"/>
      <c r="G121" s="792"/>
      <c r="H121" s="793"/>
      <c r="I121" s="74">
        <f>SUM(I89:I120)</f>
        <v>0</v>
      </c>
      <c r="J121" s="344"/>
      <c r="K121" s="342"/>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AQ121" s="13"/>
      <c r="AR121" s="13"/>
      <c r="AS121" s="13"/>
      <c r="AT121" s="13"/>
      <c r="AU121" s="13"/>
      <c r="AV121" s="13"/>
    </row>
    <row r="122" spans="1:48" x14ac:dyDescent="0.3">
      <c r="A122" s="11"/>
      <c r="B122" s="13"/>
      <c r="C122" s="291">
        <v>1.5</v>
      </c>
      <c r="D122" s="294" t="s">
        <v>98</v>
      </c>
      <c r="E122" s="293" t="s">
        <v>63</v>
      </c>
      <c r="F122" s="293"/>
      <c r="G122" s="293"/>
      <c r="H122" s="293"/>
      <c r="I122" s="294"/>
      <c r="J122" s="344"/>
      <c r="K122" s="342"/>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AQ122" s="13"/>
      <c r="AR122" s="13"/>
      <c r="AS122" s="13"/>
      <c r="AT122" s="13"/>
      <c r="AU122" s="13"/>
      <c r="AV122" s="13"/>
    </row>
    <row r="123" spans="1:48" s="30" customFormat="1" ht="25.5" x14ac:dyDescent="0.3">
      <c r="A123" s="28"/>
      <c r="B123" s="29"/>
      <c r="C123" s="85" t="s">
        <v>5</v>
      </c>
      <c r="D123" s="135" t="s">
        <v>145</v>
      </c>
      <c r="E123" s="135" t="s">
        <v>179</v>
      </c>
      <c r="F123" s="68" t="s">
        <v>3</v>
      </c>
      <c r="G123" s="69">
        <f>G124+G125+G126+G127</f>
        <v>337</v>
      </c>
      <c r="H123" s="136"/>
      <c r="I123" s="70">
        <f>G123*H123</f>
        <v>0</v>
      </c>
      <c r="J123" s="344"/>
      <c r="K123" s="342"/>
      <c r="L123" s="29"/>
      <c r="M123" s="29"/>
      <c r="N123" s="29"/>
      <c r="O123" s="29"/>
      <c r="P123" s="29"/>
      <c r="Q123" s="29"/>
      <c r="R123" s="29"/>
      <c r="S123" s="29"/>
      <c r="T123" s="29"/>
      <c r="U123" s="29"/>
      <c r="V123" s="29"/>
      <c r="W123" s="29"/>
      <c r="X123" s="29"/>
      <c r="Y123" s="29"/>
      <c r="Z123" s="29"/>
      <c r="AA123" s="29"/>
      <c r="AB123" s="29"/>
      <c r="AC123" s="29"/>
      <c r="AD123" s="29"/>
      <c r="AE123" s="29"/>
      <c r="AF123" s="29"/>
      <c r="AG123" s="29"/>
      <c r="AH123" s="29"/>
      <c r="AI123" s="29"/>
      <c r="AJ123" s="29"/>
      <c r="AK123" s="29"/>
      <c r="AL123" s="29"/>
      <c r="AM123" s="29"/>
      <c r="AN123" s="29"/>
      <c r="AO123" s="29"/>
      <c r="AP123" s="29"/>
      <c r="AQ123" s="29"/>
      <c r="AR123" s="29"/>
      <c r="AS123" s="29"/>
      <c r="AT123" s="29"/>
      <c r="AU123" s="29"/>
      <c r="AV123" s="29"/>
    </row>
    <row r="124" spans="1:48" s="30" customFormat="1" ht="89.25" x14ac:dyDescent="0.3">
      <c r="A124" s="28"/>
      <c r="B124" s="29"/>
      <c r="C124" s="85" t="s">
        <v>85</v>
      </c>
      <c r="D124" s="135" t="s">
        <v>636</v>
      </c>
      <c r="E124" s="135" t="s">
        <v>637</v>
      </c>
      <c r="F124" s="68" t="s">
        <v>3</v>
      </c>
      <c r="G124" s="69">
        <v>45</v>
      </c>
      <c r="H124" s="136"/>
      <c r="I124" s="70">
        <f t="shared" ref="I124:I127" si="7">G124*H124</f>
        <v>0</v>
      </c>
      <c r="J124" s="344"/>
      <c r="K124" s="342"/>
      <c r="L124" s="29"/>
      <c r="M124" s="29"/>
      <c r="N124" s="29"/>
      <c r="O124" s="29"/>
      <c r="P124" s="29"/>
      <c r="Q124" s="29"/>
      <c r="R124" s="29"/>
      <c r="S124" s="29"/>
      <c r="T124" s="29"/>
      <c r="U124" s="29"/>
      <c r="V124" s="29"/>
      <c r="W124" s="29"/>
      <c r="X124" s="29"/>
      <c r="Y124" s="29"/>
      <c r="Z124" s="29"/>
      <c r="AA124" s="29"/>
      <c r="AB124" s="29"/>
      <c r="AC124" s="29"/>
      <c r="AD124" s="29"/>
      <c r="AE124" s="29"/>
      <c r="AF124" s="29"/>
      <c r="AG124" s="29"/>
      <c r="AH124" s="29"/>
      <c r="AI124" s="29"/>
      <c r="AJ124" s="29"/>
      <c r="AK124" s="29"/>
      <c r="AL124" s="29"/>
      <c r="AM124" s="29"/>
      <c r="AN124" s="29"/>
      <c r="AO124" s="29"/>
      <c r="AP124" s="29"/>
      <c r="AQ124" s="29"/>
      <c r="AR124" s="29"/>
      <c r="AS124" s="29"/>
      <c r="AT124" s="29"/>
      <c r="AU124" s="29"/>
      <c r="AV124" s="29"/>
    </row>
    <row r="125" spans="1:48" s="30" customFormat="1" ht="81" customHeight="1" x14ac:dyDescent="0.3">
      <c r="A125" s="28"/>
      <c r="B125" s="29"/>
      <c r="C125" s="85" t="s">
        <v>14</v>
      </c>
      <c r="D125" s="137" t="s">
        <v>180</v>
      </c>
      <c r="E125" s="135" t="s">
        <v>186</v>
      </c>
      <c r="F125" s="68" t="s">
        <v>3</v>
      </c>
      <c r="G125" s="69">
        <v>62</v>
      </c>
      <c r="H125" s="136"/>
      <c r="I125" s="70">
        <f t="shared" si="7"/>
        <v>0</v>
      </c>
      <c r="J125" s="344"/>
      <c r="K125" s="342"/>
      <c r="L125" s="29"/>
      <c r="M125" s="29"/>
      <c r="N125" s="29"/>
      <c r="O125" s="29"/>
      <c r="P125" s="29"/>
      <c r="Q125" s="29"/>
      <c r="R125" s="29"/>
      <c r="S125" s="29"/>
      <c r="T125" s="29"/>
      <c r="U125" s="29"/>
      <c r="V125" s="29"/>
      <c r="W125" s="29"/>
      <c r="X125" s="29"/>
      <c r="Y125" s="29"/>
      <c r="Z125" s="29"/>
      <c r="AA125" s="29"/>
      <c r="AB125" s="29"/>
      <c r="AC125" s="29"/>
      <c r="AD125" s="29"/>
      <c r="AE125" s="29"/>
      <c r="AF125" s="29"/>
      <c r="AG125" s="29"/>
      <c r="AH125" s="29"/>
      <c r="AI125" s="29"/>
      <c r="AJ125" s="29"/>
      <c r="AK125" s="29"/>
      <c r="AL125" s="29"/>
      <c r="AM125" s="29"/>
      <c r="AN125" s="29"/>
      <c r="AO125" s="29"/>
      <c r="AP125" s="29"/>
      <c r="AQ125" s="29"/>
      <c r="AR125" s="29"/>
      <c r="AS125" s="29"/>
      <c r="AT125" s="29"/>
      <c r="AU125" s="29"/>
      <c r="AV125" s="29"/>
    </row>
    <row r="126" spans="1:48" s="30" customFormat="1" ht="51" x14ac:dyDescent="0.3">
      <c r="A126" s="28"/>
      <c r="B126" s="29"/>
      <c r="C126" s="85" t="s">
        <v>17</v>
      </c>
      <c r="D126" s="138" t="s">
        <v>277</v>
      </c>
      <c r="E126" s="135" t="s">
        <v>278</v>
      </c>
      <c r="F126" s="139" t="s">
        <v>3</v>
      </c>
      <c r="G126" s="140">
        <f>G124</f>
        <v>45</v>
      </c>
      <c r="H126" s="141"/>
      <c r="I126" s="70">
        <f>G126*H126</f>
        <v>0</v>
      </c>
      <c r="J126" s="344"/>
      <c r="K126" s="342"/>
      <c r="L126" s="29"/>
      <c r="M126" s="29"/>
      <c r="N126" s="29"/>
      <c r="O126" s="29"/>
      <c r="P126" s="29"/>
      <c r="Q126" s="29"/>
      <c r="R126" s="29"/>
      <c r="S126" s="29"/>
      <c r="T126" s="29"/>
      <c r="U126" s="29"/>
      <c r="V126" s="29"/>
      <c r="W126" s="29"/>
      <c r="X126" s="29"/>
      <c r="Y126" s="29"/>
      <c r="Z126" s="29"/>
      <c r="AA126" s="29"/>
      <c r="AB126" s="29"/>
      <c r="AC126" s="29"/>
      <c r="AD126" s="29"/>
      <c r="AE126" s="29"/>
      <c r="AF126" s="29"/>
      <c r="AG126" s="29"/>
      <c r="AH126" s="29"/>
      <c r="AI126" s="29"/>
      <c r="AJ126" s="29"/>
      <c r="AK126" s="29"/>
      <c r="AL126" s="29"/>
      <c r="AM126" s="29"/>
      <c r="AN126" s="29"/>
      <c r="AO126" s="29"/>
      <c r="AP126" s="29"/>
      <c r="AQ126" s="29"/>
      <c r="AR126" s="29"/>
      <c r="AS126" s="29"/>
      <c r="AT126" s="29"/>
      <c r="AU126" s="29"/>
      <c r="AV126" s="29"/>
    </row>
    <row r="127" spans="1:48" s="30" customFormat="1" ht="51" x14ac:dyDescent="0.3">
      <c r="A127" s="28"/>
      <c r="B127" s="29"/>
      <c r="C127" s="85" t="s">
        <v>279</v>
      </c>
      <c r="D127" s="142" t="s">
        <v>475</v>
      </c>
      <c r="E127" s="143" t="s">
        <v>476</v>
      </c>
      <c r="F127" s="139" t="s">
        <v>3</v>
      </c>
      <c r="G127" s="140">
        <v>185</v>
      </c>
      <c r="H127" s="141"/>
      <c r="I127" s="70">
        <f t="shared" si="7"/>
        <v>0</v>
      </c>
      <c r="J127" s="344"/>
      <c r="K127" s="342"/>
      <c r="L127" s="29"/>
      <c r="M127" s="29"/>
      <c r="N127" s="29"/>
      <c r="O127" s="29"/>
      <c r="P127" s="29"/>
      <c r="Q127" s="29"/>
      <c r="R127" s="29"/>
      <c r="S127" s="29"/>
      <c r="T127" s="29"/>
      <c r="U127" s="29"/>
      <c r="V127" s="29"/>
      <c r="W127" s="29"/>
      <c r="X127" s="29"/>
      <c r="Y127" s="29"/>
      <c r="Z127" s="29"/>
      <c r="AA127" s="29"/>
      <c r="AB127" s="29"/>
      <c r="AC127" s="29"/>
      <c r="AD127" s="29"/>
      <c r="AE127" s="29"/>
      <c r="AF127" s="29"/>
      <c r="AG127" s="29"/>
      <c r="AH127" s="29"/>
      <c r="AI127" s="29"/>
      <c r="AJ127" s="29"/>
      <c r="AK127" s="29"/>
      <c r="AL127" s="29"/>
      <c r="AM127" s="29"/>
      <c r="AN127" s="29"/>
      <c r="AO127" s="29"/>
      <c r="AP127" s="29"/>
      <c r="AQ127" s="29"/>
      <c r="AR127" s="29"/>
      <c r="AS127" s="29"/>
      <c r="AT127" s="29"/>
      <c r="AU127" s="29"/>
      <c r="AV127" s="29"/>
    </row>
    <row r="128" spans="1:48" s="30" customFormat="1" ht="51" x14ac:dyDescent="0.3">
      <c r="A128" s="28"/>
      <c r="B128" s="29"/>
      <c r="C128" s="85" t="s">
        <v>339</v>
      </c>
      <c r="D128" s="142" t="s">
        <v>341</v>
      </c>
      <c r="E128" s="143" t="s">
        <v>340</v>
      </c>
      <c r="F128" s="139" t="s">
        <v>3</v>
      </c>
      <c r="G128" s="140">
        <v>35</v>
      </c>
      <c r="H128" s="141"/>
      <c r="I128" s="70">
        <f t="shared" ref="I128" si="8">G128*H128</f>
        <v>0</v>
      </c>
      <c r="J128" s="344"/>
      <c r="K128" s="342"/>
      <c r="L128" s="29"/>
      <c r="M128" s="29"/>
      <c r="N128" s="29"/>
      <c r="O128" s="29"/>
      <c r="P128" s="29"/>
      <c r="Q128" s="29"/>
      <c r="R128" s="29"/>
      <c r="S128" s="29"/>
      <c r="T128" s="29"/>
      <c r="U128" s="29"/>
      <c r="V128" s="29"/>
      <c r="W128" s="29"/>
      <c r="X128" s="29"/>
      <c r="Y128" s="29"/>
      <c r="Z128" s="29"/>
      <c r="AA128" s="29"/>
      <c r="AB128" s="29"/>
      <c r="AC128" s="29"/>
      <c r="AD128" s="29"/>
      <c r="AE128" s="29"/>
      <c r="AF128" s="29"/>
      <c r="AG128" s="29"/>
      <c r="AH128" s="29"/>
      <c r="AI128" s="29"/>
      <c r="AJ128" s="29"/>
      <c r="AK128" s="29"/>
      <c r="AL128" s="29"/>
      <c r="AM128" s="29"/>
      <c r="AN128" s="29"/>
      <c r="AO128" s="29"/>
      <c r="AP128" s="29"/>
      <c r="AQ128" s="29"/>
      <c r="AR128" s="29"/>
      <c r="AS128" s="29"/>
      <c r="AT128" s="29"/>
      <c r="AU128" s="29"/>
      <c r="AV128" s="29"/>
    </row>
    <row r="129" spans="1:48" s="30" customFormat="1" x14ac:dyDescent="0.3">
      <c r="A129" s="28"/>
      <c r="B129" s="29"/>
      <c r="C129" s="790" t="s">
        <v>157</v>
      </c>
      <c r="D129" s="791"/>
      <c r="E129" s="791"/>
      <c r="F129" s="792"/>
      <c r="G129" s="792"/>
      <c r="H129" s="793"/>
      <c r="I129" s="80">
        <f>SUM(I123:I128)</f>
        <v>0</v>
      </c>
      <c r="J129" s="344"/>
      <c r="K129" s="342"/>
      <c r="L129" s="29"/>
      <c r="M129" s="29"/>
      <c r="N129" s="29"/>
      <c r="O129" s="29"/>
      <c r="P129" s="29"/>
      <c r="Q129" s="29"/>
      <c r="R129" s="29"/>
      <c r="S129" s="29"/>
      <c r="T129" s="29"/>
      <c r="U129" s="29"/>
      <c r="V129" s="29"/>
      <c r="W129" s="29"/>
      <c r="X129" s="29"/>
      <c r="Y129" s="29"/>
      <c r="Z129" s="29"/>
      <c r="AA129" s="29"/>
      <c r="AB129" s="29"/>
      <c r="AC129" s="29"/>
      <c r="AD129" s="29"/>
      <c r="AE129" s="29"/>
      <c r="AF129" s="29"/>
      <c r="AG129" s="29"/>
      <c r="AH129" s="29"/>
      <c r="AI129" s="29"/>
      <c r="AJ129" s="29"/>
      <c r="AK129" s="29"/>
      <c r="AL129" s="29"/>
      <c r="AM129" s="29"/>
      <c r="AN129" s="29"/>
      <c r="AO129" s="29"/>
      <c r="AP129" s="29"/>
      <c r="AQ129" s="29"/>
      <c r="AR129" s="29"/>
      <c r="AS129" s="29"/>
      <c r="AT129" s="29"/>
      <c r="AU129" s="29"/>
      <c r="AV129" s="29"/>
    </row>
    <row r="130" spans="1:48" s="30" customFormat="1" x14ac:dyDescent="0.3">
      <c r="A130" s="28"/>
      <c r="B130" s="29"/>
      <c r="C130" s="291">
        <v>1.6</v>
      </c>
      <c r="D130" s="294" t="s">
        <v>230</v>
      </c>
      <c r="E130" s="828" t="s">
        <v>231</v>
      </c>
      <c r="F130" s="829"/>
      <c r="G130" s="829"/>
      <c r="H130" s="829"/>
      <c r="I130" s="829"/>
      <c r="J130" s="344"/>
      <c r="K130" s="342"/>
      <c r="L130" s="29"/>
      <c r="M130" s="29"/>
      <c r="N130" s="29"/>
      <c r="O130" s="29"/>
      <c r="P130" s="29"/>
      <c r="Q130" s="29"/>
      <c r="R130" s="29"/>
      <c r="S130" s="29"/>
      <c r="T130" s="29"/>
      <c r="U130" s="29"/>
      <c r="V130" s="29"/>
      <c r="W130" s="29"/>
      <c r="X130" s="29"/>
      <c r="Y130" s="29"/>
      <c r="Z130" s="29"/>
      <c r="AA130" s="29"/>
      <c r="AB130" s="29"/>
      <c r="AC130" s="29"/>
      <c r="AD130" s="29"/>
      <c r="AE130" s="29"/>
      <c r="AF130" s="29"/>
      <c r="AG130" s="29"/>
      <c r="AH130" s="29"/>
      <c r="AI130" s="29"/>
      <c r="AJ130" s="29"/>
      <c r="AK130" s="29"/>
      <c r="AL130" s="29"/>
      <c r="AM130" s="29"/>
      <c r="AN130" s="29"/>
      <c r="AO130" s="29"/>
      <c r="AP130" s="29"/>
      <c r="AQ130" s="29"/>
      <c r="AR130" s="29"/>
      <c r="AS130" s="29"/>
      <c r="AT130" s="29"/>
      <c r="AU130" s="29"/>
      <c r="AV130" s="29"/>
    </row>
    <row r="131" spans="1:48" s="30" customFormat="1" ht="63.75" x14ac:dyDescent="0.3">
      <c r="A131" s="28"/>
      <c r="B131" s="29"/>
      <c r="C131" s="150" t="s">
        <v>6</v>
      </c>
      <c r="D131" s="151" t="s">
        <v>232</v>
      </c>
      <c r="E131" s="152" t="s">
        <v>233</v>
      </c>
      <c r="F131" s="153" t="s">
        <v>338</v>
      </c>
      <c r="G131" s="69">
        <f>G132</f>
        <v>310</v>
      </c>
      <c r="H131" s="136"/>
      <c r="I131" s="162">
        <f>G131*H131</f>
        <v>0</v>
      </c>
      <c r="J131" s="344"/>
      <c r="K131" s="342"/>
      <c r="L131" s="29"/>
      <c r="M131" s="29"/>
      <c r="N131" s="29"/>
      <c r="O131" s="29"/>
      <c r="P131" s="29"/>
      <c r="Q131" s="29"/>
      <c r="R131" s="29"/>
      <c r="S131" s="29"/>
      <c r="T131" s="29"/>
      <c r="U131" s="29"/>
      <c r="V131" s="29"/>
      <c r="W131" s="29"/>
      <c r="X131" s="29"/>
      <c r="Y131" s="29"/>
      <c r="Z131" s="29"/>
      <c r="AA131" s="29"/>
      <c r="AB131" s="29"/>
      <c r="AC131" s="29"/>
      <c r="AD131" s="29"/>
      <c r="AE131" s="29"/>
      <c r="AF131" s="29"/>
      <c r="AG131" s="29"/>
      <c r="AH131" s="29"/>
      <c r="AI131" s="29"/>
      <c r="AJ131" s="29"/>
      <c r="AK131" s="29"/>
      <c r="AL131" s="29"/>
      <c r="AM131" s="29"/>
      <c r="AN131" s="29"/>
      <c r="AO131" s="29"/>
      <c r="AP131" s="29"/>
      <c r="AQ131" s="29"/>
      <c r="AR131" s="29"/>
      <c r="AS131" s="29"/>
      <c r="AT131" s="29"/>
      <c r="AU131" s="29"/>
      <c r="AV131" s="29"/>
    </row>
    <row r="132" spans="1:48" s="30" customFormat="1" ht="51" x14ac:dyDescent="0.3">
      <c r="A132" s="28"/>
      <c r="B132" s="29"/>
      <c r="C132" s="150" t="s">
        <v>7</v>
      </c>
      <c r="D132" s="154" t="s">
        <v>678</v>
      </c>
      <c r="E132" s="152" t="s">
        <v>677</v>
      </c>
      <c r="F132" s="153" t="s">
        <v>338</v>
      </c>
      <c r="G132" s="69">
        <v>310</v>
      </c>
      <c r="H132" s="136"/>
      <c r="I132" s="162">
        <f>G132*H132</f>
        <v>0</v>
      </c>
      <c r="J132" s="344"/>
      <c r="K132" s="342"/>
      <c r="L132" s="29"/>
      <c r="M132" s="29"/>
      <c r="N132" s="29"/>
      <c r="O132" s="29"/>
      <c r="P132" s="29"/>
      <c r="Q132" s="29"/>
      <c r="R132" s="29"/>
      <c r="S132" s="29"/>
      <c r="T132" s="29"/>
      <c r="U132" s="29"/>
      <c r="V132" s="29"/>
      <c r="W132" s="29"/>
      <c r="X132" s="29"/>
      <c r="Y132" s="29"/>
      <c r="Z132" s="29"/>
      <c r="AA132" s="29"/>
      <c r="AB132" s="29"/>
      <c r="AC132" s="29"/>
      <c r="AD132" s="29"/>
      <c r="AE132" s="29"/>
      <c r="AF132" s="29"/>
      <c r="AG132" s="29"/>
      <c r="AH132" s="29"/>
      <c r="AI132" s="29"/>
      <c r="AJ132" s="29"/>
      <c r="AK132" s="29"/>
      <c r="AL132" s="29"/>
      <c r="AM132" s="29"/>
      <c r="AN132" s="29"/>
      <c r="AO132" s="29"/>
      <c r="AP132" s="29"/>
      <c r="AQ132" s="29"/>
      <c r="AR132" s="29"/>
      <c r="AS132" s="29"/>
      <c r="AT132" s="29"/>
      <c r="AU132" s="29"/>
      <c r="AV132" s="29"/>
    </row>
    <row r="133" spans="1:48" s="30" customFormat="1" ht="51" x14ac:dyDescent="0.3">
      <c r="A133" s="28"/>
      <c r="B133" s="29"/>
      <c r="C133" s="150" t="s">
        <v>8</v>
      </c>
      <c r="D133" s="151" t="s">
        <v>280</v>
      </c>
      <c r="E133" s="134" t="s">
        <v>342</v>
      </c>
      <c r="F133" s="153" t="s">
        <v>338</v>
      </c>
      <c r="G133" s="69">
        <v>20</v>
      </c>
      <c r="H133" s="136"/>
      <c r="I133" s="162">
        <f t="shared" ref="I133:I135" si="9">G133*H133</f>
        <v>0</v>
      </c>
      <c r="J133" s="344"/>
      <c r="K133" s="342"/>
      <c r="L133" s="29"/>
      <c r="M133" s="29"/>
      <c r="N133" s="29"/>
      <c r="O133" s="29"/>
      <c r="P133" s="29"/>
      <c r="Q133" s="29"/>
      <c r="R133" s="29"/>
      <c r="S133" s="29"/>
      <c r="T133" s="29"/>
      <c r="U133" s="29"/>
      <c r="V133" s="29"/>
      <c r="W133" s="29"/>
      <c r="X133" s="29"/>
      <c r="Y133" s="29"/>
      <c r="Z133" s="29"/>
      <c r="AA133" s="29"/>
      <c r="AB133" s="29"/>
      <c r="AC133" s="29"/>
      <c r="AD133" s="29"/>
      <c r="AE133" s="29"/>
      <c r="AF133" s="29"/>
      <c r="AG133" s="29"/>
      <c r="AH133" s="29"/>
      <c r="AI133" s="29"/>
      <c r="AJ133" s="29"/>
      <c r="AK133" s="29"/>
      <c r="AL133" s="29"/>
      <c r="AM133" s="29"/>
      <c r="AN133" s="29"/>
      <c r="AO133" s="29"/>
      <c r="AP133" s="29"/>
      <c r="AQ133" s="29"/>
      <c r="AR133" s="29"/>
      <c r="AS133" s="29"/>
      <c r="AT133" s="29"/>
      <c r="AU133" s="29"/>
      <c r="AV133" s="29"/>
    </row>
    <row r="134" spans="1:48" s="30" customFormat="1" ht="63.75" x14ac:dyDescent="0.3">
      <c r="A134" s="28"/>
      <c r="B134" s="29"/>
      <c r="C134" s="150" t="s">
        <v>9</v>
      </c>
      <c r="D134" s="351" t="s">
        <v>656</v>
      </c>
      <c r="E134" s="351" t="s">
        <v>657</v>
      </c>
      <c r="F134" s="153" t="s">
        <v>338</v>
      </c>
      <c r="G134" s="69">
        <f>G135</f>
        <v>186</v>
      </c>
      <c r="H134" s="136"/>
      <c r="I134" s="162">
        <f t="shared" si="9"/>
        <v>0</v>
      </c>
      <c r="J134" s="344"/>
      <c r="K134" s="342"/>
      <c r="L134" s="29"/>
      <c r="M134" s="29"/>
      <c r="N134" s="29"/>
      <c r="O134" s="29"/>
      <c r="P134" s="29"/>
      <c r="Q134" s="29"/>
      <c r="R134" s="29"/>
      <c r="S134" s="29"/>
      <c r="T134" s="29"/>
      <c r="U134" s="29"/>
      <c r="V134" s="29"/>
      <c r="W134" s="29"/>
      <c r="X134" s="29"/>
      <c r="Y134" s="29"/>
      <c r="Z134" s="29"/>
      <c r="AA134" s="29"/>
      <c r="AB134" s="29"/>
      <c r="AC134" s="29"/>
      <c r="AD134" s="29"/>
      <c r="AE134" s="29"/>
      <c r="AF134" s="29"/>
      <c r="AG134" s="29"/>
      <c r="AH134" s="29"/>
      <c r="AI134" s="29"/>
      <c r="AJ134" s="29"/>
      <c r="AK134" s="29"/>
      <c r="AL134" s="29"/>
      <c r="AM134" s="29"/>
      <c r="AN134" s="29"/>
      <c r="AO134" s="29"/>
      <c r="AP134" s="29"/>
      <c r="AQ134" s="29"/>
      <c r="AR134" s="29"/>
      <c r="AS134" s="29"/>
      <c r="AT134" s="29"/>
      <c r="AU134" s="29"/>
      <c r="AV134" s="29"/>
    </row>
    <row r="135" spans="1:48" s="30" customFormat="1" ht="51" x14ac:dyDescent="0.3">
      <c r="A135" s="28"/>
      <c r="B135" s="29"/>
      <c r="C135" s="150" t="s">
        <v>660</v>
      </c>
      <c r="D135" s="351" t="s">
        <v>658</v>
      </c>
      <c r="E135" s="352" t="s">
        <v>659</v>
      </c>
      <c r="F135" s="153" t="s">
        <v>338</v>
      </c>
      <c r="G135" s="69">
        <f>G132/2*1.2</f>
        <v>186</v>
      </c>
      <c r="H135" s="136"/>
      <c r="I135" s="162">
        <f t="shared" si="9"/>
        <v>0</v>
      </c>
      <c r="J135" s="344"/>
      <c r="K135" s="342"/>
      <c r="L135" s="29"/>
      <c r="M135" s="29"/>
      <c r="N135" s="29"/>
      <c r="O135" s="29"/>
      <c r="P135" s="29"/>
      <c r="Q135" s="29"/>
      <c r="R135" s="29"/>
      <c r="S135" s="29"/>
      <c r="T135" s="29"/>
      <c r="U135" s="29"/>
      <c r="V135" s="29"/>
      <c r="W135" s="29"/>
      <c r="X135" s="29"/>
      <c r="Y135" s="29"/>
      <c r="Z135" s="29"/>
      <c r="AA135" s="29"/>
      <c r="AB135" s="29"/>
      <c r="AC135" s="29"/>
      <c r="AD135" s="29"/>
      <c r="AE135" s="29"/>
      <c r="AF135" s="29"/>
      <c r="AG135" s="29"/>
      <c r="AH135" s="29"/>
      <c r="AI135" s="29"/>
      <c r="AJ135" s="29"/>
      <c r="AK135" s="29"/>
      <c r="AL135" s="29"/>
      <c r="AM135" s="29"/>
      <c r="AN135" s="29"/>
      <c r="AO135" s="29"/>
      <c r="AP135" s="29"/>
      <c r="AQ135" s="29"/>
      <c r="AR135" s="29"/>
      <c r="AS135" s="29"/>
      <c r="AT135" s="29"/>
      <c r="AU135" s="29"/>
      <c r="AV135" s="29"/>
    </row>
    <row r="136" spans="1:48" s="30" customFormat="1" ht="27" x14ac:dyDescent="0.3">
      <c r="A136" s="28"/>
      <c r="B136" s="29"/>
      <c r="C136" s="806" t="s">
        <v>228</v>
      </c>
      <c r="D136" s="163" t="s">
        <v>477</v>
      </c>
      <c r="E136" s="164" t="s">
        <v>478</v>
      </c>
      <c r="F136" s="809" t="s">
        <v>338</v>
      </c>
      <c r="G136" s="853">
        <v>310</v>
      </c>
      <c r="H136" s="815"/>
      <c r="I136" s="849">
        <f>G136*H136</f>
        <v>0</v>
      </c>
      <c r="J136" s="344"/>
      <c r="K136" s="342"/>
      <c r="L136" s="29"/>
      <c r="M136" s="29"/>
      <c r="N136" s="29"/>
      <c r="O136" s="29"/>
      <c r="P136" s="29"/>
      <c r="Q136" s="29"/>
      <c r="R136" s="29"/>
      <c r="S136" s="29"/>
      <c r="T136" s="29"/>
      <c r="U136" s="29"/>
      <c r="V136" s="29"/>
      <c r="W136" s="29"/>
      <c r="X136" s="29"/>
      <c r="Y136" s="29"/>
      <c r="Z136" s="29"/>
      <c r="AA136" s="29"/>
      <c r="AB136" s="29"/>
      <c r="AC136" s="29"/>
      <c r="AD136" s="29"/>
      <c r="AE136" s="29"/>
      <c r="AF136" s="29"/>
      <c r="AG136" s="29"/>
      <c r="AH136" s="29"/>
      <c r="AI136" s="29"/>
      <c r="AJ136" s="29"/>
      <c r="AK136" s="29"/>
      <c r="AL136" s="29"/>
      <c r="AM136" s="29"/>
      <c r="AN136" s="29"/>
      <c r="AO136" s="29"/>
      <c r="AP136" s="29"/>
      <c r="AQ136" s="29"/>
      <c r="AR136" s="29"/>
      <c r="AS136" s="29"/>
      <c r="AT136" s="29"/>
      <c r="AU136" s="29"/>
      <c r="AV136" s="29"/>
    </row>
    <row r="137" spans="1:48" s="30" customFormat="1" ht="27" x14ac:dyDescent="0.3">
      <c r="A137" s="28"/>
      <c r="B137" s="29"/>
      <c r="C137" s="807"/>
      <c r="D137" s="88" t="s">
        <v>661</v>
      </c>
      <c r="E137" s="165" t="s">
        <v>662</v>
      </c>
      <c r="F137" s="810"/>
      <c r="G137" s="854"/>
      <c r="H137" s="816"/>
      <c r="I137" s="850"/>
      <c r="J137" s="344"/>
      <c r="K137" s="342"/>
      <c r="L137" s="29"/>
      <c r="M137" s="29"/>
      <c r="N137" s="29"/>
      <c r="O137" s="29"/>
      <c r="P137" s="29"/>
      <c r="Q137" s="29"/>
      <c r="R137" s="29"/>
      <c r="S137" s="29"/>
      <c r="T137" s="29"/>
      <c r="U137" s="29"/>
      <c r="V137" s="29"/>
      <c r="W137" s="29"/>
      <c r="X137" s="29"/>
      <c r="Y137" s="29"/>
      <c r="Z137" s="29"/>
      <c r="AA137" s="29"/>
      <c r="AB137" s="29"/>
      <c r="AC137" s="29"/>
      <c r="AD137" s="29"/>
      <c r="AE137" s="29"/>
      <c r="AF137" s="29"/>
      <c r="AG137" s="29"/>
      <c r="AH137" s="29"/>
      <c r="AI137" s="29"/>
      <c r="AJ137" s="29"/>
      <c r="AK137" s="29"/>
      <c r="AL137" s="29"/>
      <c r="AM137" s="29"/>
      <c r="AN137" s="29"/>
      <c r="AO137" s="29"/>
      <c r="AP137" s="29"/>
      <c r="AQ137" s="29"/>
      <c r="AR137" s="29"/>
      <c r="AS137" s="29"/>
      <c r="AT137" s="29"/>
      <c r="AU137" s="29"/>
      <c r="AV137" s="29"/>
    </row>
    <row r="138" spans="1:48" s="30" customFormat="1" x14ac:dyDescent="0.3">
      <c r="A138" s="28"/>
      <c r="B138" s="29"/>
      <c r="C138" s="807"/>
      <c r="D138" s="88" t="s">
        <v>344</v>
      </c>
      <c r="E138" s="165" t="s">
        <v>345</v>
      </c>
      <c r="F138" s="810"/>
      <c r="G138" s="854"/>
      <c r="H138" s="816"/>
      <c r="I138" s="850"/>
      <c r="J138" s="344"/>
      <c r="K138" s="342"/>
      <c r="L138" s="29"/>
      <c r="M138" s="29"/>
      <c r="N138" s="29"/>
      <c r="O138" s="29"/>
      <c r="P138" s="29"/>
      <c r="Q138" s="29"/>
      <c r="R138" s="29"/>
      <c r="S138" s="29"/>
      <c r="T138" s="29"/>
      <c r="U138" s="29"/>
      <c r="V138" s="29"/>
      <c r="W138" s="29"/>
      <c r="X138" s="29"/>
      <c r="Y138" s="29"/>
      <c r="Z138" s="29"/>
      <c r="AA138" s="29"/>
      <c r="AB138" s="29"/>
      <c r="AC138" s="29"/>
      <c r="AD138" s="29"/>
      <c r="AE138" s="29"/>
      <c r="AF138" s="29"/>
      <c r="AG138" s="29"/>
      <c r="AH138" s="29"/>
      <c r="AI138" s="29"/>
      <c r="AJ138" s="29"/>
      <c r="AK138" s="29"/>
      <c r="AL138" s="29"/>
      <c r="AM138" s="29"/>
      <c r="AN138" s="29"/>
      <c r="AO138" s="29"/>
      <c r="AP138" s="29"/>
      <c r="AQ138" s="29"/>
      <c r="AR138" s="29"/>
      <c r="AS138" s="29"/>
      <c r="AT138" s="29"/>
      <c r="AU138" s="29"/>
      <c r="AV138" s="29"/>
    </row>
    <row r="139" spans="1:48" s="30" customFormat="1" x14ac:dyDescent="0.3">
      <c r="A139" s="28"/>
      <c r="B139" s="29"/>
      <c r="C139" s="807"/>
      <c r="D139" s="88" t="s">
        <v>346</v>
      </c>
      <c r="E139" s="165" t="s">
        <v>347</v>
      </c>
      <c r="F139" s="810"/>
      <c r="G139" s="854"/>
      <c r="H139" s="816"/>
      <c r="I139" s="850"/>
      <c r="J139" s="344"/>
      <c r="K139" s="342"/>
      <c r="L139" s="29"/>
      <c r="M139" s="29"/>
      <c r="N139" s="29"/>
      <c r="O139" s="29"/>
      <c r="P139" s="29"/>
      <c r="Q139" s="29"/>
      <c r="R139" s="29"/>
      <c r="S139" s="29"/>
      <c r="T139" s="29"/>
      <c r="U139" s="29"/>
      <c r="V139" s="29"/>
      <c r="W139" s="29"/>
      <c r="X139" s="29"/>
      <c r="Y139" s="29"/>
      <c r="Z139" s="29"/>
      <c r="AA139" s="29"/>
      <c r="AB139" s="29"/>
      <c r="AC139" s="29"/>
      <c r="AD139" s="29"/>
      <c r="AE139" s="29"/>
      <c r="AF139" s="29"/>
      <c r="AG139" s="29"/>
      <c r="AH139" s="29"/>
      <c r="AI139" s="29"/>
      <c r="AJ139" s="29"/>
      <c r="AK139" s="29"/>
      <c r="AL139" s="29"/>
      <c r="AM139" s="29"/>
      <c r="AN139" s="29"/>
      <c r="AO139" s="29"/>
      <c r="AP139" s="29"/>
      <c r="AQ139" s="29"/>
      <c r="AR139" s="29"/>
      <c r="AS139" s="29"/>
      <c r="AT139" s="29"/>
      <c r="AU139" s="29"/>
      <c r="AV139" s="29"/>
    </row>
    <row r="140" spans="1:48" s="30" customFormat="1" x14ac:dyDescent="0.3">
      <c r="A140" s="28"/>
      <c r="B140" s="29"/>
      <c r="C140" s="807"/>
      <c r="D140" s="88" t="s">
        <v>348</v>
      </c>
      <c r="E140" s="165" t="s">
        <v>349</v>
      </c>
      <c r="F140" s="810"/>
      <c r="G140" s="854"/>
      <c r="H140" s="816"/>
      <c r="I140" s="850"/>
      <c r="J140" s="344"/>
      <c r="K140" s="342"/>
      <c r="L140" s="29"/>
      <c r="M140" s="29"/>
      <c r="N140" s="29"/>
      <c r="O140" s="29"/>
      <c r="P140" s="29"/>
      <c r="Q140" s="29"/>
      <c r="R140" s="29"/>
      <c r="S140" s="29"/>
      <c r="T140" s="29"/>
      <c r="U140" s="29"/>
      <c r="V140" s="29"/>
      <c r="W140" s="29"/>
      <c r="X140" s="29"/>
      <c r="Y140" s="29"/>
      <c r="Z140" s="29"/>
      <c r="AA140" s="29"/>
      <c r="AB140" s="29"/>
      <c r="AC140" s="29"/>
      <c r="AD140" s="29"/>
      <c r="AE140" s="29"/>
      <c r="AF140" s="29"/>
      <c r="AG140" s="29"/>
      <c r="AH140" s="29"/>
      <c r="AI140" s="29"/>
      <c r="AJ140" s="29"/>
      <c r="AK140" s="29"/>
      <c r="AL140" s="29"/>
      <c r="AM140" s="29"/>
      <c r="AN140" s="29"/>
      <c r="AO140" s="29"/>
      <c r="AP140" s="29"/>
      <c r="AQ140" s="29"/>
      <c r="AR140" s="29"/>
      <c r="AS140" s="29"/>
      <c r="AT140" s="29"/>
      <c r="AU140" s="29"/>
      <c r="AV140" s="29"/>
    </row>
    <row r="141" spans="1:48" s="30" customFormat="1" x14ac:dyDescent="0.3">
      <c r="A141" s="28"/>
      <c r="B141" s="29"/>
      <c r="C141" s="807"/>
      <c r="D141" s="88" t="s">
        <v>350</v>
      </c>
      <c r="E141" s="165" t="s">
        <v>351</v>
      </c>
      <c r="F141" s="810"/>
      <c r="G141" s="854"/>
      <c r="H141" s="816"/>
      <c r="I141" s="850"/>
      <c r="J141" s="344"/>
      <c r="K141" s="342"/>
      <c r="L141" s="29"/>
      <c r="M141" s="29"/>
      <c r="N141" s="29"/>
      <c r="O141" s="29"/>
      <c r="P141" s="29"/>
      <c r="Q141" s="29"/>
      <c r="R141" s="29"/>
      <c r="S141" s="29"/>
      <c r="T141" s="29"/>
      <c r="U141" s="29"/>
      <c r="V141" s="29"/>
      <c r="W141" s="29"/>
      <c r="X141" s="29"/>
      <c r="Y141" s="29"/>
      <c r="Z141" s="29"/>
      <c r="AA141" s="29"/>
      <c r="AB141" s="29"/>
      <c r="AC141" s="29"/>
      <c r="AD141" s="29"/>
      <c r="AE141" s="29"/>
      <c r="AF141" s="29"/>
      <c r="AG141" s="29"/>
      <c r="AH141" s="29"/>
      <c r="AI141" s="29"/>
      <c r="AJ141" s="29"/>
      <c r="AK141" s="29"/>
      <c r="AL141" s="29"/>
      <c r="AM141" s="29"/>
      <c r="AN141" s="29"/>
      <c r="AO141" s="29"/>
      <c r="AP141" s="29"/>
      <c r="AQ141" s="29"/>
      <c r="AR141" s="29"/>
      <c r="AS141" s="29"/>
      <c r="AT141" s="29"/>
      <c r="AU141" s="29"/>
      <c r="AV141" s="29"/>
    </row>
    <row r="142" spans="1:48" s="30" customFormat="1" ht="27" x14ac:dyDescent="0.3">
      <c r="A142" s="28"/>
      <c r="B142" s="29"/>
      <c r="C142" s="807"/>
      <c r="D142" s="88" t="s">
        <v>357</v>
      </c>
      <c r="E142" s="165" t="s">
        <v>356</v>
      </c>
      <c r="F142" s="810"/>
      <c r="G142" s="854"/>
      <c r="H142" s="816"/>
      <c r="I142" s="850"/>
      <c r="J142" s="344"/>
      <c r="K142" s="342"/>
      <c r="L142" s="29"/>
      <c r="M142" s="29"/>
      <c r="N142" s="29"/>
      <c r="O142" s="29"/>
      <c r="P142" s="29"/>
      <c r="Q142" s="29"/>
      <c r="R142" s="29"/>
      <c r="S142" s="29"/>
      <c r="T142" s="29"/>
      <c r="U142" s="29"/>
      <c r="V142" s="29"/>
      <c r="W142" s="29"/>
      <c r="X142" s="29"/>
      <c r="Y142" s="29"/>
      <c r="Z142" s="29"/>
      <c r="AA142" s="29"/>
      <c r="AB142" s="29"/>
      <c r="AC142" s="29"/>
      <c r="AD142" s="29"/>
      <c r="AE142" s="29"/>
      <c r="AF142" s="29"/>
      <c r="AG142" s="29"/>
      <c r="AH142" s="29"/>
      <c r="AI142" s="29"/>
      <c r="AJ142" s="29"/>
      <c r="AK142" s="29"/>
      <c r="AL142" s="29"/>
      <c r="AM142" s="29"/>
      <c r="AN142" s="29"/>
      <c r="AO142" s="29"/>
      <c r="AP142" s="29"/>
      <c r="AQ142" s="29"/>
      <c r="AR142" s="29"/>
      <c r="AS142" s="29"/>
      <c r="AT142" s="29"/>
      <c r="AU142" s="29"/>
      <c r="AV142" s="29"/>
    </row>
    <row r="143" spans="1:48" s="30" customFormat="1" ht="15.75" customHeight="1" x14ac:dyDescent="0.3">
      <c r="A143" s="28"/>
      <c r="B143" s="29"/>
      <c r="C143" s="807"/>
      <c r="D143" s="88" t="s">
        <v>352</v>
      </c>
      <c r="E143" s="165" t="s">
        <v>353</v>
      </c>
      <c r="F143" s="810"/>
      <c r="G143" s="854"/>
      <c r="H143" s="816"/>
      <c r="I143" s="850"/>
      <c r="J143" s="344"/>
      <c r="K143" s="342"/>
      <c r="L143" s="29"/>
      <c r="M143" s="29"/>
      <c r="N143" s="29"/>
      <c r="O143" s="29"/>
      <c r="P143" s="29"/>
      <c r="Q143" s="29"/>
      <c r="R143" s="29"/>
      <c r="S143" s="29"/>
      <c r="T143" s="29"/>
      <c r="U143" s="29"/>
      <c r="V143" s="29"/>
      <c r="W143" s="29"/>
      <c r="X143" s="29"/>
      <c r="Y143" s="29"/>
      <c r="Z143" s="29"/>
      <c r="AA143" s="29"/>
      <c r="AB143" s="29"/>
      <c r="AC143" s="29"/>
      <c r="AD143" s="29"/>
      <c r="AE143" s="29"/>
      <c r="AF143" s="29"/>
      <c r="AG143" s="29"/>
      <c r="AH143" s="29"/>
      <c r="AI143" s="29"/>
      <c r="AJ143" s="29"/>
      <c r="AK143" s="29"/>
      <c r="AL143" s="29"/>
      <c r="AM143" s="29"/>
      <c r="AN143" s="29"/>
      <c r="AO143" s="29"/>
      <c r="AP143" s="29"/>
      <c r="AQ143" s="29"/>
      <c r="AR143" s="29"/>
      <c r="AS143" s="29"/>
      <c r="AT143" s="29"/>
      <c r="AU143" s="29"/>
      <c r="AV143" s="29"/>
    </row>
    <row r="144" spans="1:48" s="30" customFormat="1" x14ac:dyDescent="0.3">
      <c r="A144" s="28"/>
      <c r="B144" s="29"/>
      <c r="C144" s="808"/>
      <c r="D144" s="168" t="s">
        <v>354</v>
      </c>
      <c r="E144" s="169" t="s">
        <v>355</v>
      </c>
      <c r="F144" s="811"/>
      <c r="G144" s="855"/>
      <c r="H144" s="817"/>
      <c r="I144" s="851"/>
      <c r="J144" s="344"/>
      <c r="K144" s="342"/>
      <c r="L144" s="29"/>
      <c r="M144" s="29"/>
      <c r="N144" s="29"/>
      <c r="O144" s="29"/>
      <c r="P144" s="29"/>
      <c r="Q144" s="29"/>
      <c r="R144" s="29"/>
      <c r="S144" s="29"/>
      <c r="T144" s="29"/>
      <c r="U144" s="29"/>
      <c r="V144" s="29"/>
      <c r="W144" s="29"/>
      <c r="X144" s="29"/>
      <c r="Y144" s="29"/>
      <c r="Z144" s="29"/>
      <c r="AA144" s="29"/>
      <c r="AB144" s="29"/>
      <c r="AC144" s="29"/>
      <c r="AD144" s="29"/>
      <c r="AE144" s="29"/>
      <c r="AF144" s="29"/>
      <c r="AG144" s="29"/>
      <c r="AH144" s="29"/>
      <c r="AI144" s="29"/>
      <c r="AJ144" s="29"/>
      <c r="AK144" s="29"/>
      <c r="AL144" s="29"/>
      <c r="AM144" s="29"/>
      <c r="AN144" s="29"/>
      <c r="AO144" s="29"/>
      <c r="AP144" s="29"/>
      <c r="AQ144" s="29"/>
      <c r="AR144" s="29"/>
      <c r="AS144" s="29"/>
      <c r="AT144" s="29"/>
      <c r="AU144" s="29"/>
      <c r="AV144" s="29"/>
    </row>
    <row r="145" spans="1:48" s="30" customFormat="1" ht="63.75" x14ac:dyDescent="0.3">
      <c r="A145" s="28"/>
      <c r="B145" s="29"/>
      <c r="C145" s="150" t="s">
        <v>343</v>
      </c>
      <c r="D145" s="166" t="s">
        <v>358</v>
      </c>
      <c r="E145" s="167" t="s">
        <v>359</v>
      </c>
      <c r="F145" s="155" t="s">
        <v>337</v>
      </c>
      <c r="G145" s="156">
        <f>G136</f>
        <v>310</v>
      </c>
      <c r="H145" s="170"/>
      <c r="I145" s="162">
        <f>G145*H145</f>
        <v>0</v>
      </c>
      <c r="J145" s="344"/>
      <c r="K145" s="342"/>
      <c r="L145" s="29"/>
      <c r="M145" s="29"/>
      <c r="N145" s="29"/>
      <c r="O145" s="29"/>
      <c r="P145" s="29"/>
      <c r="Q145" s="29"/>
      <c r="R145" s="29"/>
      <c r="S145" s="29"/>
      <c r="T145" s="29"/>
      <c r="U145" s="29"/>
      <c r="V145" s="29"/>
      <c r="W145" s="29"/>
      <c r="X145" s="29"/>
      <c r="Y145" s="29"/>
      <c r="Z145" s="29"/>
      <c r="AA145" s="29"/>
      <c r="AB145" s="29"/>
      <c r="AC145" s="29"/>
      <c r="AD145" s="29"/>
      <c r="AE145" s="29"/>
      <c r="AF145" s="29"/>
      <c r="AG145" s="29"/>
      <c r="AH145" s="29"/>
      <c r="AI145" s="29"/>
      <c r="AJ145" s="29"/>
      <c r="AK145" s="29"/>
      <c r="AL145" s="29"/>
      <c r="AM145" s="29"/>
      <c r="AN145" s="29"/>
      <c r="AO145" s="29"/>
      <c r="AP145" s="29"/>
      <c r="AQ145" s="29"/>
      <c r="AR145" s="29"/>
      <c r="AS145" s="29"/>
      <c r="AT145" s="29"/>
      <c r="AU145" s="29"/>
      <c r="AV145" s="29"/>
    </row>
    <row r="146" spans="1:48" s="30" customFormat="1" ht="25.5" x14ac:dyDescent="0.3">
      <c r="A146" s="28"/>
      <c r="B146" s="29"/>
      <c r="C146" s="150" t="s">
        <v>360</v>
      </c>
      <c r="D146" s="154" t="s">
        <v>229</v>
      </c>
      <c r="E146" s="152" t="s">
        <v>281</v>
      </c>
      <c r="F146" s="68" t="s">
        <v>173</v>
      </c>
      <c r="G146" s="69">
        <v>1</v>
      </c>
      <c r="H146" s="136"/>
      <c r="I146" s="104">
        <f>G146*H146</f>
        <v>0</v>
      </c>
      <c r="J146" s="344"/>
      <c r="K146" s="342"/>
      <c r="L146" s="29"/>
      <c r="M146" s="29"/>
      <c r="N146" s="29"/>
      <c r="O146" s="29"/>
      <c r="P146" s="29"/>
      <c r="Q146" s="29"/>
      <c r="R146" s="29"/>
      <c r="S146" s="29"/>
      <c r="T146" s="29"/>
      <c r="U146" s="29"/>
      <c r="V146" s="29"/>
      <c r="W146" s="29"/>
      <c r="X146" s="29"/>
      <c r="Y146" s="29"/>
      <c r="Z146" s="29"/>
      <c r="AA146" s="29"/>
      <c r="AB146" s="29"/>
      <c r="AC146" s="29"/>
      <c r="AD146" s="29"/>
      <c r="AE146" s="29"/>
      <c r="AF146" s="29"/>
      <c r="AG146" s="29"/>
      <c r="AH146" s="29"/>
      <c r="AI146" s="29"/>
      <c r="AJ146" s="29"/>
      <c r="AK146" s="29"/>
      <c r="AL146" s="29"/>
      <c r="AM146" s="29"/>
      <c r="AN146" s="29"/>
      <c r="AO146" s="29"/>
      <c r="AP146" s="29"/>
      <c r="AQ146" s="29"/>
      <c r="AR146" s="29"/>
      <c r="AS146" s="29"/>
      <c r="AT146" s="29"/>
      <c r="AU146" s="29"/>
      <c r="AV146" s="29"/>
    </row>
    <row r="147" spans="1:48" s="30" customFormat="1" ht="27" x14ac:dyDescent="0.3">
      <c r="A147" s="28"/>
      <c r="B147" s="29"/>
      <c r="C147" s="806" t="s">
        <v>376</v>
      </c>
      <c r="D147" s="181" t="s">
        <v>663</v>
      </c>
      <c r="E147" s="182" t="s">
        <v>664</v>
      </c>
      <c r="F147" s="809" t="s">
        <v>337</v>
      </c>
      <c r="G147" s="812">
        <v>25</v>
      </c>
      <c r="H147" s="815"/>
      <c r="I147" s="859">
        <f>H147*G147</f>
        <v>0</v>
      </c>
      <c r="J147" s="344"/>
      <c r="K147" s="342"/>
      <c r="L147" s="29"/>
      <c r="M147" s="29"/>
      <c r="N147" s="29"/>
      <c r="O147" s="29"/>
      <c r="P147" s="29"/>
      <c r="Q147" s="29"/>
      <c r="R147" s="29"/>
      <c r="S147" s="29"/>
      <c r="T147" s="29"/>
      <c r="U147" s="29"/>
      <c r="V147" s="29"/>
      <c r="W147" s="29"/>
      <c r="X147" s="29"/>
      <c r="Y147" s="29"/>
      <c r="Z147" s="29"/>
      <c r="AA147" s="29"/>
      <c r="AB147" s="29"/>
      <c r="AC147" s="29"/>
      <c r="AD147" s="29"/>
      <c r="AE147" s="29"/>
      <c r="AF147" s="29"/>
      <c r="AG147" s="29"/>
      <c r="AH147" s="29"/>
      <c r="AI147" s="29"/>
      <c r="AJ147" s="29"/>
      <c r="AK147" s="29"/>
      <c r="AL147" s="29"/>
      <c r="AM147" s="29"/>
      <c r="AN147" s="29"/>
      <c r="AO147" s="29"/>
      <c r="AP147" s="29"/>
      <c r="AQ147" s="29"/>
      <c r="AR147" s="29"/>
      <c r="AS147" s="29"/>
      <c r="AT147" s="29"/>
      <c r="AU147" s="29"/>
      <c r="AV147" s="29"/>
    </row>
    <row r="148" spans="1:48" s="30" customFormat="1" x14ac:dyDescent="0.3">
      <c r="A148" s="28"/>
      <c r="B148" s="29"/>
      <c r="C148" s="807"/>
      <c r="D148" s="183" t="s">
        <v>377</v>
      </c>
      <c r="E148" s="184" t="s">
        <v>378</v>
      </c>
      <c r="F148" s="810"/>
      <c r="G148" s="813"/>
      <c r="H148" s="816"/>
      <c r="I148" s="860"/>
      <c r="J148" s="344"/>
      <c r="K148" s="342"/>
      <c r="L148" s="29"/>
      <c r="M148" s="29"/>
      <c r="N148" s="29"/>
      <c r="O148" s="29"/>
      <c r="P148" s="29"/>
      <c r="Q148" s="29"/>
      <c r="R148" s="29"/>
      <c r="S148" s="29"/>
      <c r="T148" s="29"/>
      <c r="U148" s="29"/>
      <c r="V148" s="29"/>
      <c r="W148" s="29"/>
      <c r="X148" s="29"/>
      <c r="Y148" s="29"/>
      <c r="Z148" s="29"/>
      <c r="AA148" s="29"/>
      <c r="AB148" s="29"/>
      <c r="AC148" s="29"/>
      <c r="AD148" s="29"/>
      <c r="AE148" s="29"/>
      <c r="AF148" s="29"/>
      <c r="AG148" s="29"/>
      <c r="AH148" s="29"/>
      <c r="AI148" s="29"/>
      <c r="AJ148" s="29"/>
      <c r="AK148" s="29"/>
      <c r="AL148" s="29"/>
      <c r="AM148" s="29"/>
      <c r="AN148" s="29"/>
      <c r="AO148" s="29"/>
      <c r="AP148" s="29"/>
      <c r="AQ148" s="29"/>
      <c r="AR148" s="29"/>
      <c r="AS148" s="29"/>
      <c r="AT148" s="29"/>
      <c r="AU148" s="29"/>
      <c r="AV148" s="29"/>
    </row>
    <row r="149" spans="1:48" s="30" customFormat="1" ht="55.5" customHeight="1" x14ac:dyDescent="0.3">
      <c r="A149" s="28"/>
      <c r="B149" s="29"/>
      <c r="C149" s="807"/>
      <c r="D149" s="185" t="s">
        <v>379</v>
      </c>
      <c r="E149" s="186" t="s">
        <v>380</v>
      </c>
      <c r="F149" s="810"/>
      <c r="G149" s="813"/>
      <c r="H149" s="816"/>
      <c r="I149" s="860"/>
      <c r="J149" s="344"/>
      <c r="K149" s="342"/>
      <c r="L149" s="29"/>
      <c r="M149" s="29"/>
      <c r="N149" s="29"/>
      <c r="O149" s="29"/>
      <c r="P149" s="29"/>
      <c r="Q149" s="29"/>
      <c r="R149" s="29"/>
      <c r="S149" s="29"/>
      <c r="T149" s="29"/>
      <c r="U149" s="29"/>
      <c r="V149" s="29"/>
      <c r="W149" s="29"/>
      <c r="X149" s="29"/>
      <c r="Y149" s="29"/>
      <c r="Z149" s="29"/>
      <c r="AA149" s="29"/>
      <c r="AB149" s="29"/>
      <c r="AC149" s="29"/>
      <c r="AD149" s="29"/>
      <c r="AE149" s="29"/>
      <c r="AF149" s="29"/>
      <c r="AG149" s="29"/>
      <c r="AH149" s="29"/>
      <c r="AI149" s="29"/>
      <c r="AJ149" s="29"/>
      <c r="AK149" s="29"/>
      <c r="AL149" s="29"/>
      <c r="AM149" s="29"/>
      <c r="AN149" s="29"/>
      <c r="AO149" s="29"/>
      <c r="AP149" s="29"/>
      <c r="AQ149" s="29"/>
      <c r="AR149" s="29"/>
      <c r="AS149" s="29"/>
      <c r="AT149" s="29"/>
      <c r="AU149" s="29"/>
      <c r="AV149" s="29"/>
    </row>
    <row r="150" spans="1:48" s="30" customFormat="1" x14ac:dyDescent="0.3">
      <c r="A150" s="28"/>
      <c r="B150" s="29"/>
      <c r="C150" s="807"/>
      <c r="D150" s="183" t="s">
        <v>381</v>
      </c>
      <c r="E150" s="186" t="s">
        <v>382</v>
      </c>
      <c r="F150" s="810"/>
      <c r="G150" s="813"/>
      <c r="H150" s="816"/>
      <c r="I150" s="860"/>
      <c r="J150" s="344"/>
      <c r="K150" s="342"/>
      <c r="L150" s="29"/>
      <c r="M150" s="29"/>
      <c r="N150" s="29"/>
      <c r="O150" s="29"/>
      <c r="P150" s="29"/>
      <c r="Q150" s="29"/>
      <c r="R150" s="29"/>
      <c r="S150" s="29"/>
      <c r="T150" s="29"/>
      <c r="U150" s="29"/>
      <c r="V150" s="29"/>
      <c r="W150" s="29"/>
      <c r="X150" s="29"/>
      <c r="Y150" s="29"/>
      <c r="Z150" s="29"/>
      <c r="AA150" s="29"/>
      <c r="AB150" s="29"/>
      <c r="AC150" s="29"/>
      <c r="AD150" s="29"/>
      <c r="AE150" s="29"/>
      <c r="AF150" s="29"/>
      <c r="AG150" s="29"/>
      <c r="AH150" s="29"/>
      <c r="AI150" s="29"/>
      <c r="AJ150" s="29"/>
      <c r="AK150" s="29"/>
      <c r="AL150" s="29"/>
      <c r="AM150" s="29"/>
      <c r="AN150" s="29"/>
      <c r="AO150" s="29"/>
      <c r="AP150" s="29"/>
      <c r="AQ150" s="29"/>
      <c r="AR150" s="29"/>
      <c r="AS150" s="29"/>
      <c r="AT150" s="29"/>
      <c r="AU150" s="29"/>
      <c r="AV150" s="29"/>
    </row>
    <row r="151" spans="1:48" s="30" customFormat="1" x14ac:dyDescent="0.3">
      <c r="A151" s="28"/>
      <c r="B151" s="29"/>
      <c r="C151" s="807"/>
      <c r="D151" s="183" t="s">
        <v>383</v>
      </c>
      <c r="E151" s="186" t="s">
        <v>384</v>
      </c>
      <c r="F151" s="810"/>
      <c r="G151" s="813"/>
      <c r="H151" s="816"/>
      <c r="I151" s="860"/>
      <c r="J151" s="344"/>
      <c r="K151" s="342"/>
      <c r="L151" s="29"/>
      <c r="M151" s="29"/>
      <c r="N151" s="29"/>
      <c r="O151" s="29"/>
      <c r="P151" s="29"/>
      <c r="Q151" s="29"/>
      <c r="R151" s="29"/>
      <c r="S151" s="29"/>
      <c r="T151" s="29"/>
      <c r="U151" s="29"/>
      <c r="V151" s="29"/>
      <c r="W151" s="29"/>
      <c r="X151" s="29"/>
      <c r="Y151" s="29"/>
      <c r="Z151" s="29"/>
      <c r="AA151" s="29"/>
      <c r="AB151" s="29"/>
      <c r="AC151" s="29"/>
      <c r="AD151" s="29"/>
      <c r="AE151" s="29"/>
      <c r="AF151" s="29"/>
      <c r="AG151" s="29"/>
      <c r="AH151" s="29"/>
      <c r="AI151" s="29"/>
      <c r="AJ151" s="29"/>
      <c r="AK151" s="29"/>
      <c r="AL151" s="29"/>
      <c r="AM151" s="29"/>
      <c r="AN151" s="29"/>
      <c r="AO151" s="29"/>
      <c r="AP151" s="29"/>
      <c r="AQ151" s="29"/>
      <c r="AR151" s="29"/>
      <c r="AS151" s="29"/>
      <c r="AT151" s="29"/>
      <c r="AU151" s="29"/>
      <c r="AV151" s="29"/>
    </row>
    <row r="152" spans="1:48" s="30" customFormat="1" x14ac:dyDescent="0.3">
      <c r="A152" s="28"/>
      <c r="B152" s="29"/>
      <c r="C152" s="807"/>
      <c r="D152" s="183" t="s">
        <v>385</v>
      </c>
      <c r="E152" s="186" t="s">
        <v>386</v>
      </c>
      <c r="F152" s="810"/>
      <c r="G152" s="813"/>
      <c r="H152" s="816"/>
      <c r="I152" s="860"/>
      <c r="J152" s="344"/>
      <c r="K152" s="342"/>
      <c r="L152" s="29"/>
      <c r="M152" s="29"/>
      <c r="N152" s="29"/>
      <c r="O152" s="29"/>
      <c r="P152" s="29"/>
      <c r="Q152" s="29"/>
      <c r="R152" s="29"/>
      <c r="S152" s="29"/>
      <c r="T152" s="29"/>
      <c r="U152" s="29"/>
      <c r="V152" s="29"/>
      <c r="W152" s="29"/>
      <c r="X152" s="29"/>
      <c r="Y152" s="29"/>
      <c r="Z152" s="29"/>
      <c r="AA152" s="29"/>
      <c r="AB152" s="29"/>
      <c r="AC152" s="29"/>
      <c r="AD152" s="29"/>
      <c r="AE152" s="29"/>
      <c r="AF152" s="29"/>
      <c r="AG152" s="29"/>
      <c r="AH152" s="29"/>
      <c r="AI152" s="29"/>
      <c r="AJ152" s="29"/>
      <c r="AK152" s="29"/>
      <c r="AL152" s="29"/>
      <c r="AM152" s="29"/>
      <c r="AN152" s="29"/>
      <c r="AO152" s="29"/>
      <c r="AP152" s="29"/>
      <c r="AQ152" s="29"/>
      <c r="AR152" s="29"/>
      <c r="AS152" s="29"/>
      <c r="AT152" s="29"/>
      <c r="AU152" s="29"/>
      <c r="AV152" s="29"/>
    </row>
    <row r="153" spans="1:48" s="30" customFormat="1" ht="27" x14ac:dyDescent="0.3">
      <c r="A153" s="28"/>
      <c r="B153" s="29"/>
      <c r="C153" s="807"/>
      <c r="D153" s="183" t="s">
        <v>387</v>
      </c>
      <c r="E153" s="186" t="s">
        <v>388</v>
      </c>
      <c r="F153" s="810"/>
      <c r="G153" s="813"/>
      <c r="H153" s="816"/>
      <c r="I153" s="860"/>
      <c r="J153" s="344"/>
      <c r="K153" s="342"/>
      <c r="L153" s="29"/>
      <c r="M153" s="29"/>
      <c r="N153" s="29"/>
      <c r="O153" s="29"/>
      <c r="P153" s="29"/>
      <c r="Q153" s="29"/>
      <c r="R153" s="29"/>
      <c r="S153" s="29"/>
      <c r="T153" s="29"/>
      <c r="U153" s="29"/>
      <c r="V153" s="29"/>
      <c r="W153" s="29"/>
      <c r="X153" s="29"/>
      <c r="Y153" s="29"/>
      <c r="Z153" s="29"/>
      <c r="AA153" s="29"/>
      <c r="AB153" s="29"/>
      <c r="AC153" s="29"/>
      <c r="AD153" s="29"/>
      <c r="AE153" s="29"/>
      <c r="AF153" s="29"/>
      <c r="AG153" s="29"/>
      <c r="AH153" s="29"/>
      <c r="AI153" s="29"/>
      <c r="AJ153" s="29"/>
      <c r="AK153" s="29"/>
      <c r="AL153" s="29"/>
      <c r="AM153" s="29"/>
      <c r="AN153" s="29"/>
      <c r="AO153" s="29"/>
      <c r="AP153" s="29"/>
      <c r="AQ153" s="29"/>
      <c r="AR153" s="29"/>
      <c r="AS153" s="29"/>
      <c r="AT153" s="29"/>
      <c r="AU153" s="29"/>
      <c r="AV153" s="29"/>
    </row>
    <row r="154" spans="1:48" s="30" customFormat="1" ht="51" x14ac:dyDescent="0.3">
      <c r="A154" s="28"/>
      <c r="B154" s="29"/>
      <c r="C154" s="807"/>
      <c r="D154" s="183" t="s">
        <v>666</v>
      </c>
      <c r="E154" s="186" t="s">
        <v>665</v>
      </c>
      <c r="F154" s="810"/>
      <c r="G154" s="813"/>
      <c r="H154" s="816"/>
      <c r="I154" s="860"/>
      <c r="J154" s="344"/>
      <c r="K154" s="342"/>
      <c r="L154" s="29"/>
      <c r="M154" s="29"/>
      <c r="N154" s="29"/>
      <c r="O154" s="29"/>
      <c r="P154" s="29"/>
      <c r="Q154" s="29"/>
      <c r="R154" s="29"/>
      <c r="S154" s="29"/>
      <c r="T154" s="29"/>
      <c r="U154" s="29"/>
      <c r="V154" s="29"/>
      <c r="W154" s="29"/>
      <c r="X154" s="29"/>
      <c r="Y154" s="29"/>
      <c r="Z154" s="29"/>
      <c r="AA154" s="29"/>
      <c r="AB154" s="29"/>
      <c r="AC154" s="29"/>
      <c r="AD154" s="29"/>
      <c r="AE154" s="29"/>
      <c r="AF154" s="29"/>
      <c r="AG154" s="29"/>
      <c r="AH154" s="29"/>
      <c r="AI154" s="29"/>
      <c r="AJ154" s="29"/>
      <c r="AK154" s="29"/>
      <c r="AL154" s="29"/>
      <c r="AM154" s="29"/>
      <c r="AN154" s="29"/>
      <c r="AO154" s="29"/>
      <c r="AP154" s="29"/>
      <c r="AQ154" s="29"/>
      <c r="AR154" s="29"/>
      <c r="AS154" s="29"/>
      <c r="AT154" s="29"/>
      <c r="AU154" s="29"/>
      <c r="AV154" s="29"/>
    </row>
    <row r="155" spans="1:48" s="30" customFormat="1" x14ac:dyDescent="0.3">
      <c r="A155" s="28"/>
      <c r="B155" s="29"/>
      <c r="C155" s="807"/>
      <c r="D155" s="183" t="s">
        <v>389</v>
      </c>
      <c r="E155" s="186" t="s">
        <v>390</v>
      </c>
      <c r="F155" s="810"/>
      <c r="G155" s="813"/>
      <c r="H155" s="816"/>
      <c r="I155" s="860"/>
      <c r="J155" s="344"/>
      <c r="K155" s="342"/>
      <c r="L155" s="29"/>
      <c r="M155" s="29"/>
      <c r="N155" s="29"/>
      <c r="O155" s="29"/>
      <c r="P155" s="29"/>
      <c r="Q155" s="29"/>
      <c r="R155" s="29"/>
      <c r="S155" s="29"/>
      <c r="T155" s="29"/>
      <c r="U155" s="29"/>
      <c r="V155" s="29"/>
      <c r="W155" s="29"/>
      <c r="X155" s="29"/>
      <c r="Y155" s="29"/>
      <c r="Z155" s="29"/>
      <c r="AA155" s="29"/>
      <c r="AB155" s="29"/>
      <c r="AC155" s="29"/>
      <c r="AD155" s="29"/>
      <c r="AE155" s="29"/>
      <c r="AF155" s="29"/>
      <c r="AG155" s="29"/>
      <c r="AH155" s="29"/>
      <c r="AI155" s="29"/>
      <c r="AJ155" s="29"/>
      <c r="AK155" s="29"/>
      <c r="AL155" s="29"/>
      <c r="AM155" s="29"/>
      <c r="AN155" s="29"/>
      <c r="AO155" s="29"/>
      <c r="AP155" s="29"/>
      <c r="AQ155" s="29"/>
      <c r="AR155" s="29"/>
      <c r="AS155" s="29"/>
      <c r="AT155" s="29"/>
      <c r="AU155" s="29"/>
      <c r="AV155" s="29"/>
    </row>
    <row r="156" spans="1:48" s="30" customFormat="1" x14ac:dyDescent="0.3">
      <c r="A156" s="28"/>
      <c r="B156" s="29"/>
      <c r="C156" s="807"/>
      <c r="D156" s="183" t="s">
        <v>391</v>
      </c>
      <c r="E156" s="186" t="s">
        <v>392</v>
      </c>
      <c r="F156" s="810"/>
      <c r="G156" s="813"/>
      <c r="H156" s="816"/>
      <c r="I156" s="860"/>
      <c r="J156" s="344"/>
      <c r="K156" s="342"/>
      <c r="L156" s="29"/>
      <c r="M156" s="29"/>
      <c r="N156" s="29"/>
      <c r="O156" s="29"/>
      <c r="P156" s="29"/>
      <c r="Q156" s="29"/>
      <c r="R156" s="29"/>
      <c r="S156" s="29"/>
      <c r="T156" s="29"/>
      <c r="U156" s="29"/>
      <c r="V156" s="29"/>
      <c r="W156" s="29"/>
      <c r="X156" s="29"/>
      <c r="Y156" s="29"/>
      <c r="Z156" s="29"/>
      <c r="AA156" s="29"/>
      <c r="AB156" s="29"/>
      <c r="AC156" s="29"/>
      <c r="AD156" s="29"/>
      <c r="AE156" s="29"/>
      <c r="AF156" s="29"/>
      <c r="AG156" s="29"/>
      <c r="AH156" s="29"/>
      <c r="AI156" s="29"/>
      <c r="AJ156" s="29"/>
      <c r="AK156" s="29"/>
      <c r="AL156" s="29"/>
      <c r="AM156" s="29"/>
      <c r="AN156" s="29"/>
      <c r="AO156" s="29"/>
      <c r="AP156" s="29"/>
      <c r="AQ156" s="29"/>
      <c r="AR156" s="29"/>
      <c r="AS156" s="29"/>
      <c r="AT156" s="29"/>
      <c r="AU156" s="29"/>
      <c r="AV156" s="29"/>
    </row>
    <row r="157" spans="1:48" s="30" customFormat="1" ht="27" customHeight="1" x14ac:dyDescent="0.3">
      <c r="A157" s="28"/>
      <c r="B157" s="29"/>
      <c r="C157" s="807"/>
      <c r="D157" s="183" t="s">
        <v>393</v>
      </c>
      <c r="E157" s="184" t="s">
        <v>394</v>
      </c>
      <c r="F157" s="810"/>
      <c r="G157" s="813"/>
      <c r="H157" s="816"/>
      <c r="I157" s="860"/>
      <c r="J157" s="344"/>
      <c r="K157" s="342"/>
      <c r="L157" s="29"/>
      <c r="M157" s="29"/>
      <c r="N157" s="29"/>
      <c r="O157" s="29"/>
      <c r="P157" s="29"/>
      <c r="Q157" s="29"/>
      <c r="R157" s="29"/>
      <c r="S157" s="29"/>
      <c r="T157" s="29"/>
      <c r="U157" s="29"/>
      <c r="V157" s="29"/>
      <c r="W157" s="29"/>
      <c r="X157" s="29"/>
      <c r="Y157" s="29"/>
      <c r="Z157" s="29"/>
      <c r="AA157" s="29"/>
      <c r="AB157" s="29"/>
      <c r="AC157" s="29"/>
      <c r="AD157" s="29"/>
      <c r="AE157" s="29"/>
      <c r="AF157" s="29"/>
      <c r="AG157" s="29"/>
      <c r="AH157" s="29"/>
      <c r="AI157" s="29"/>
      <c r="AJ157" s="29"/>
      <c r="AK157" s="29"/>
      <c r="AL157" s="29"/>
      <c r="AM157" s="29"/>
      <c r="AN157" s="29"/>
      <c r="AO157" s="29"/>
      <c r="AP157" s="29"/>
      <c r="AQ157" s="29"/>
      <c r="AR157" s="29"/>
      <c r="AS157" s="29"/>
      <c r="AT157" s="29"/>
      <c r="AU157" s="29"/>
      <c r="AV157" s="29"/>
    </row>
    <row r="158" spans="1:48" s="30" customFormat="1" x14ac:dyDescent="0.3">
      <c r="A158" s="28"/>
      <c r="B158" s="29"/>
      <c r="C158" s="807"/>
      <c r="D158" s="183" t="s">
        <v>395</v>
      </c>
      <c r="E158" s="186" t="s">
        <v>396</v>
      </c>
      <c r="F158" s="810"/>
      <c r="G158" s="813"/>
      <c r="H158" s="816"/>
      <c r="I158" s="860"/>
      <c r="J158" s="344"/>
      <c r="K158" s="342"/>
      <c r="L158" s="29"/>
      <c r="M158" s="29"/>
      <c r="N158" s="29"/>
      <c r="O158" s="29"/>
      <c r="P158" s="29"/>
      <c r="Q158" s="29"/>
      <c r="R158" s="29"/>
      <c r="S158" s="29"/>
      <c r="T158" s="29"/>
      <c r="U158" s="29"/>
      <c r="V158" s="29"/>
      <c r="W158" s="29"/>
      <c r="X158" s="29"/>
      <c r="Y158" s="29"/>
      <c r="Z158" s="29"/>
      <c r="AA158" s="29"/>
      <c r="AB158" s="29"/>
      <c r="AC158" s="29"/>
      <c r="AD158" s="29"/>
      <c r="AE158" s="29"/>
      <c r="AF158" s="29"/>
      <c r="AG158" s="29"/>
      <c r="AH158" s="29"/>
      <c r="AI158" s="29"/>
      <c r="AJ158" s="29"/>
      <c r="AK158" s="29"/>
      <c r="AL158" s="29"/>
      <c r="AM158" s="29"/>
      <c r="AN158" s="29"/>
      <c r="AO158" s="29"/>
      <c r="AP158" s="29"/>
      <c r="AQ158" s="29"/>
      <c r="AR158" s="29"/>
      <c r="AS158" s="29"/>
      <c r="AT158" s="29"/>
      <c r="AU158" s="29"/>
      <c r="AV158" s="29"/>
    </row>
    <row r="159" spans="1:48" s="30" customFormat="1" x14ac:dyDescent="0.3">
      <c r="A159" s="28"/>
      <c r="B159" s="29"/>
      <c r="C159" s="807"/>
      <c r="D159" s="183" t="s">
        <v>397</v>
      </c>
      <c r="E159" s="186" t="s">
        <v>398</v>
      </c>
      <c r="F159" s="810"/>
      <c r="G159" s="813"/>
      <c r="H159" s="816"/>
      <c r="I159" s="860"/>
      <c r="J159" s="344"/>
      <c r="K159" s="342"/>
      <c r="L159" s="29"/>
      <c r="M159" s="29"/>
      <c r="N159" s="29"/>
      <c r="O159" s="29"/>
      <c r="P159" s="29"/>
      <c r="Q159" s="29"/>
      <c r="R159" s="29"/>
      <c r="S159" s="29"/>
      <c r="T159" s="29"/>
      <c r="U159" s="29"/>
      <c r="V159" s="29"/>
      <c r="W159" s="29"/>
      <c r="X159" s="29"/>
      <c r="Y159" s="29"/>
      <c r="Z159" s="29"/>
      <c r="AA159" s="29"/>
      <c r="AB159" s="29"/>
      <c r="AC159" s="29"/>
      <c r="AD159" s="29"/>
      <c r="AE159" s="29"/>
      <c r="AF159" s="29"/>
      <c r="AG159" s="29"/>
      <c r="AH159" s="29"/>
      <c r="AI159" s="29"/>
      <c r="AJ159" s="29"/>
      <c r="AK159" s="29"/>
      <c r="AL159" s="29"/>
      <c r="AM159" s="29"/>
      <c r="AN159" s="29"/>
      <c r="AO159" s="29"/>
      <c r="AP159" s="29"/>
      <c r="AQ159" s="29"/>
      <c r="AR159" s="29"/>
      <c r="AS159" s="29"/>
      <c r="AT159" s="29"/>
      <c r="AU159" s="29"/>
      <c r="AV159" s="29"/>
    </row>
    <row r="160" spans="1:48" s="30" customFormat="1" x14ac:dyDescent="0.3">
      <c r="A160" s="28"/>
      <c r="B160" s="29"/>
      <c r="C160" s="807"/>
      <c r="D160" s="183" t="s">
        <v>399</v>
      </c>
      <c r="E160" s="186" t="s">
        <v>400</v>
      </c>
      <c r="F160" s="810"/>
      <c r="G160" s="813"/>
      <c r="H160" s="816"/>
      <c r="I160" s="860"/>
      <c r="J160" s="344"/>
      <c r="K160" s="342"/>
      <c r="L160" s="29"/>
      <c r="M160" s="29"/>
      <c r="N160" s="29"/>
      <c r="O160" s="29"/>
      <c r="P160" s="29"/>
      <c r="Q160" s="29"/>
      <c r="R160" s="29"/>
      <c r="S160" s="29"/>
      <c r="T160" s="29"/>
      <c r="U160" s="29"/>
      <c r="V160" s="29"/>
      <c r="W160" s="29"/>
      <c r="X160" s="29"/>
      <c r="Y160" s="29"/>
      <c r="Z160" s="29"/>
      <c r="AA160" s="29"/>
      <c r="AB160" s="29"/>
      <c r="AC160" s="29"/>
      <c r="AD160" s="29"/>
      <c r="AE160" s="29"/>
      <c r="AF160" s="29"/>
      <c r="AG160" s="29"/>
      <c r="AH160" s="29"/>
      <c r="AI160" s="29"/>
      <c r="AJ160" s="29"/>
      <c r="AK160" s="29"/>
      <c r="AL160" s="29"/>
      <c r="AM160" s="29"/>
      <c r="AN160" s="29"/>
      <c r="AO160" s="29"/>
      <c r="AP160" s="29"/>
      <c r="AQ160" s="29"/>
      <c r="AR160" s="29"/>
      <c r="AS160" s="29"/>
      <c r="AT160" s="29"/>
      <c r="AU160" s="29"/>
      <c r="AV160" s="29"/>
    </row>
    <row r="161" spans="1:48" s="30" customFormat="1" x14ac:dyDescent="0.3">
      <c r="A161" s="28"/>
      <c r="B161" s="29"/>
      <c r="C161" s="807"/>
      <c r="D161" s="183" t="s">
        <v>401</v>
      </c>
      <c r="E161" s="186" t="s">
        <v>402</v>
      </c>
      <c r="F161" s="810"/>
      <c r="G161" s="813"/>
      <c r="H161" s="816"/>
      <c r="I161" s="860"/>
      <c r="J161" s="344"/>
      <c r="K161" s="342"/>
      <c r="L161" s="29"/>
      <c r="M161" s="29"/>
      <c r="N161" s="29"/>
      <c r="O161" s="29"/>
      <c r="P161" s="29"/>
      <c r="Q161" s="29"/>
      <c r="R161" s="29"/>
      <c r="S161" s="29"/>
      <c r="T161" s="29"/>
      <c r="U161" s="29"/>
      <c r="V161" s="29"/>
      <c r="W161" s="29"/>
      <c r="X161" s="29"/>
      <c r="Y161" s="29"/>
      <c r="Z161" s="29"/>
      <c r="AA161" s="29"/>
      <c r="AB161" s="29"/>
      <c r="AC161" s="29"/>
      <c r="AD161" s="29"/>
      <c r="AE161" s="29"/>
      <c r="AF161" s="29"/>
      <c r="AG161" s="29"/>
      <c r="AH161" s="29"/>
      <c r="AI161" s="29"/>
      <c r="AJ161" s="29"/>
      <c r="AK161" s="29"/>
      <c r="AL161" s="29"/>
      <c r="AM161" s="29"/>
      <c r="AN161" s="29"/>
      <c r="AO161" s="29"/>
      <c r="AP161" s="29"/>
      <c r="AQ161" s="29"/>
      <c r="AR161" s="29"/>
      <c r="AS161" s="29"/>
      <c r="AT161" s="29"/>
      <c r="AU161" s="29"/>
      <c r="AV161" s="29"/>
    </row>
    <row r="162" spans="1:48" s="30" customFormat="1" x14ac:dyDescent="0.3">
      <c r="A162" s="28"/>
      <c r="B162" s="29"/>
      <c r="C162" s="807"/>
      <c r="D162" s="183" t="s">
        <v>403</v>
      </c>
      <c r="E162" s="186" t="s">
        <v>404</v>
      </c>
      <c r="F162" s="810"/>
      <c r="G162" s="813"/>
      <c r="H162" s="816"/>
      <c r="I162" s="860"/>
      <c r="J162" s="344"/>
      <c r="K162" s="342"/>
      <c r="L162" s="29"/>
      <c r="M162" s="29"/>
      <c r="N162" s="29"/>
      <c r="O162" s="29"/>
      <c r="P162" s="29"/>
      <c r="Q162" s="29"/>
      <c r="R162" s="29"/>
      <c r="S162" s="29"/>
      <c r="T162" s="29"/>
      <c r="U162" s="29"/>
      <c r="V162" s="29"/>
      <c r="W162" s="29"/>
      <c r="X162" s="29"/>
      <c r="Y162" s="29"/>
      <c r="Z162" s="29"/>
      <c r="AA162" s="29"/>
      <c r="AB162" s="29"/>
      <c r="AC162" s="29"/>
      <c r="AD162" s="29"/>
      <c r="AE162" s="29"/>
      <c r="AF162" s="29"/>
      <c r="AG162" s="29"/>
      <c r="AH162" s="29"/>
      <c r="AI162" s="29"/>
      <c r="AJ162" s="29"/>
      <c r="AK162" s="29"/>
      <c r="AL162" s="29"/>
      <c r="AM162" s="29"/>
      <c r="AN162" s="29"/>
      <c r="AO162" s="29"/>
      <c r="AP162" s="29"/>
      <c r="AQ162" s="29"/>
      <c r="AR162" s="29"/>
      <c r="AS162" s="29"/>
      <c r="AT162" s="29"/>
      <c r="AU162" s="29"/>
      <c r="AV162" s="29"/>
    </row>
    <row r="163" spans="1:48" s="30" customFormat="1" x14ac:dyDescent="0.3">
      <c r="A163" s="28"/>
      <c r="B163" s="29"/>
      <c r="C163" s="807"/>
      <c r="D163" s="183" t="s">
        <v>405</v>
      </c>
      <c r="E163" s="186" t="s">
        <v>406</v>
      </c>
      <c r="F163" s="810"/>
      <c r="G163" s="813"/>
      <c r="H163" s="816"/>
      <c r="I163" s="860"/>
      <c r="J163" s="344"/>
      <c r="K163" s="342"/>
      <c r="L163" s="29"/>
      <c r="M163" s="29"/>
      <c r="N163" s="29"/>
      <c r="O163" s="29"/>
      <c r="P163" s="29"/>
      <c r="Q163" s="29"/>
      <c r="R163" s="29"/>
      <c r="S163" s="29"/>
      <c r="T163" s="29"/>
      <c r="U163" s="29"/>
      <c r="V163" s="29"/>
      <c r="W163" s="29"/>
      <c r="X163" s="29"/>
      <c r="Y163" s="29"/>
      <c r="Z163" s="29"/>
      <c r="AA163" s="29"/>
      <c r="AB163" s="29"/>
      <c r="AC163" s="29"/>
      <c r="AD163" s="29"/>
      <c r="AE163" s="29"/>
      <c r="AF163" s="29"/>
      <c r="AG163" s="29"/>
      <c r="AH163" s="29"/>
      <c r="AI163" s="29"/>
      <c r="AJ163" s="29"/>
      <c r="AK163" s="29"/>
      <c r="AL163" s="29"/>
      <c r="AM163" s="29"/>
      <c r="AN163" s="29"/>
      <c r="AO163" s="29"/>
      <c r="AP163" s="29"/>
      <c r="AQ163" s="29"/>
      <c r="AR163" s="29"/>
      <c r="AS163" s="29"/>
      <c r="AT163" s="29"/>
      <c r="AU163" s="29"/>
      <c r="AV163" s="29"/>
    </row>
    <row r="164" spans="1:48" s="30" customFormat="1" x14ac:dyDescent="0.3">
      <c r="A164" s="28"/>
      <c r="B164" s="29"/>
      <c r="C164" s="807"/>
      <c r="D164" s="183" t="s">
        <v>407</v>
      </c>
      <c r="E164" s="186" t="s">
        <v>408</v>
      </c>
      <c r="F164" s="810"/>
      <c r="G164" s="813"/>
      <c r="H164" s="816"/>
      <c r="I164" s="860"/>
      <c r="J164" s="344"/>
      <c r="K164" s="342"/>
      <c r="L164" s="29"/>
      <c r="M164" s="29"/>
      <c r="N164" s="29"/>
      <c r="O164" s="29"/>
      <c r="P164" s="29"/>
      <c r="Q164" s="29"/>
      <c r="R164" s="29"/>
      <c r="S164" s="29"/>
      <c r="T164" s="29"/>
      <c r="U164" s="29"/>
      <c r="V164" s="29"/>
      <c r="W164" s="29"/>
      <c r="X164" s="29"/>
      <c r="Y164" s="29"/>
      <c r="Z164" s="29"/>
      <c r="AA164" s="29"/>
      <c r="AB164" s="29"/>
      <c r="AC164" s="29"/>
      <c r="AD164" s="29"/>
      <c r="AE164" s="29"/>
      <c r="AF164" s="29"/>
      <c r="AG164" s="29"/>
      <c r="AH164" s="29"/>
      <c r="AI164" s="29"/>
      <c r="AJ164" s="29"/>
      <c r="AK164" s="29"/>
      <c r="AL164" s="29"/>
      <c r="AM164" s="29"/>
      <c r="AN164" s="29"/>
      <c r="AO164" s="29"/>
      <c r="AP164" s="29"/>
      <c r="AQ164" s="29"/>
      <c r="AR164" s="29"/>
      <c r="AS164" s="29"/>
      <c r="AT164" s="29"/>
      <c r="AU164" s="29"/>
      <c r="AV164" s="29"/>
    </row>
    <row r="165" spans="1:48" s="30" customFormat="1" x14ac:dyDescent="0.3">
      <c r="A165" s="28"/>
      <c r="B165" s="29"/>
      <c r="C165" s="807"/>
      <c r="D165" s="183" t="s">
        <v>409</v>
      </c>
      <c r="E165" s="186" t="s">
        <v>410</v>
      </c>
      <c r="F165" s="810"/>
      <c r="G165" s="813"/>
      <c r="H165" s="816"/>
      <c r="I165" s="860"/>
      <c r="J165" s="344"/>
      <c r="K165" s="342"/>
      <c r="L165" s="29"/>
      <c r="M165" s="29"/>
      <c r="N165" s="29"/>
      <c r="O165" s="29"/>
      <c r="P165" s="29"/>
      <c r="Q165" s="29"/>
      <c r="R165" s="29"/>
      <c r="S165" s="29"/>
      <c r="T165" s="29"/>
      <c r="U165" s="29"/>
      <c r="V165" s="29"/>
      <c r="W165" s="29"/>
      <c r="X165" s="29"/>
      <c r="Y165" s="29"/>
      <c r="Z165" s="29"/>
      <c r="AA165" s="29"/>
      <c r="AB165" s="29"/>
      <c r="AC165" s="29"/>
      <c r="AD165" s="29"/>
      <c r="AE165" s="29"/>
      <c r="AF165" s="29"/>
      <c r="AG165" s="29"/>
      <c r="AH165" s="29"/>
      <c r="AI165" s="29"/>
      <c r="AJ165" s="29"/>
      <c r="AK165" s="29"/>
      <c r="AL165" s="29"/>
      <c r="AM165" s="29"/>
      <c r="AN165" s="29"/>
      <c r="AO165" s="29"/>
      <c r="AP165" s="29"/>
      <c r="AQ165" s="29"/>
      <c r="AR165" s="29"/>
      <c r="AS165" s="29"/>
      <c r="AT165" s="29"/>
      <c r="AU165" s="29"/>
      <c r="AV165" s="29"/>
    </row>
    <row r="166" spans="1:48" s="30" customFormat="1" x14ac:dyDescent="0.3">
      <c r="A166" s="28"/>
      <c r="B166" s="29"/>
      <c r="C166" s="807"/>
      <c r="D166" s="183" t="s">
        <v>411</v>
      </c>
      <c r="E166" s="186" t="s">
        <v>412</v>
      </c>
      <c r="F166" s="810"/>
      <c r="G166" s="813"/>
      <c r="H166" s="816"/>
      <c r="I166" s="860"/>
      <c r="J166" s="344"/>
      <c r="K166" s="342"/>
      <c r="L166" s="29"/>
      <c r="M166" s="29"/>
      <c r="N166" s="29"/>
      <c r="O166" s="29"/>
      <c r="P166" s="29"/>
      <c r="Q166" s="29"/>
      <c r="R166" s="29"/>
      <c r="S166" s="29"/>
      <c r="T166" s="29"/>
      <c r="U166" s="29"/>
      <c r="V166" s="29"/>
      <c r="W166" s="29"/>
      <c r="X166" s="29"/>
      <c r="Y166" s="29"/>
      <c r="Z166" s="29"/>
      <c r="AA166" s="29"/>
      <c r="AB166" s="29"/>
      <c r="AC166" s="29"/>
      <c r="AD166" s="29"/>
      <c r="AE166" s="29"/>
      <c r="AF166" s="29"/>
      <c r="AG166" s="29"/>
      <c r="AH166" s="29"/>
      <c r="AI166" s="29"/>
      <c r="AJ166" s="29"/>
      <c r="AK166" s="29"/>
      <c r="AL166" s="29"/>
      <c r="AM166" s="29"/>
      <c r="AN166" s="29"/>
      <c r="AO166" s="29"/>
      <c r="AP166" s="29"/>
      <c r="AQ166" s="29"/>
      <c r="AR166" s="29"/>
      <c r="AS166" s="29"/>
      <c r="AT166" s="29"/>
      <c r="AU166" s="29"/>
      <c r="AV166" s="29"/>
    </row>
    <row r="167" spans="1:48" s="30" customFormat="1" x14ac:dyDescent="0.3">
      <c r="A167" s="28"/>
      <c r="B167" s="29"/>
      <c r="C167" s="807"/>
      <c r="D167" s="183" t="s">
        <v>413</v>
      </c>
      <c r="E167" s="186" t="s">
        <v>414</v>
      </c>
      <c r="F167" s="810"/>
      <c r="G167" s="813"/>
      <c r="H167" s="816"/>
      <c r="I167" s="860"/>
      <c r="J167" s="344"/>
      <c r="K167" s="342"/>
      <c r="L167" s="29"/>
      <c r="M167" s="29"/>
      <c r="N167" s="29"/>
      <c r="O167" s="29"/>
      <c r="P167" s="29"/>
      <c r="Q167" s="29"/>
      <c r="R167" s="29"/>
      <c r="S167" s="29"/>
      <c r="T167" s="29"/>
      <c r="U167" s="29"/>
      <c r="V167" s="29"/>
      <c r="W167" s="29"/>
      <c r="X167" s="29"/>
      <c r="Y167" s="29"/>
      <c r="Z167" s="29"/>
      <c r="AA167" s="29"/>
      <c r="AB167" s="29"/>
      <c r="AC167" s="29"/>
      <c r="AD167" s="29"/>
      <c r="AE167" s="29"/>
      <c r="AF167" s="29"/>
      <c r="AG167" s="29"/>
      <c r="AH167" s="29"/>
      <c r="AI167" s="29"/>
      <c r="AJ167" s="29"/>
      <c r="AK167" s="29"/>
      <c r="AL167" s="29"/>
      <c r="AM167" s="29"/>
      <c r="AN167" s="29"/>
      <c r="AO167" s="29"/>
      <c r="AP167" s="29"/>
      <c r="AQ167" s="29"/>
      <c r="AR167" s="29"/>
      <c r="AS167" s="29"/>
      <c r="AT167" s="29"/>
      <c r="AU167" s="29"/>
      <c r="AV167" s="29"/>
    </row>
    <row r="168" spans="1:48" s="30" customFormat="1" x14ac:dyDescent="0.3">
      <c r="A168" s="28"/>
      <c r="B168" s="29"/>
      <c r="C168" s="807"/>
      <c r="D168" s="183" t="s">
        <v>415</v>
      </c>
      <c r="E168" s="186" t="s">
        <v>416</v>
      </c>
      <c r="F168" s="810"/>
      <c r="G168" s="813"/>
      <c r="H168" s="816"/>
      <c r="I168" s="860"/>
      <c r="J168" s="344"/>
      <c r="K168" s="342"/>
      <c r="L168" s="29"/>
      <c r="M168" s="29"/>
      <c r="N168" s="29"/>
      <c r="O168" s="29"/>
      <c r="P168" s="29"/>
      <c r="Q168" s="29"/>
      <c r="R168" s="29"/>
      <c r="S168" s="29"/>
      <c r="T168" s="29"/>
      <c r="U168" s="29"/>
      <c r="V168" s="29"/>
      <c r="W168" s="29"/>
      <c r="X168" s="29"/>
      <c r="Y168" s="29"/>
      <c r="Z168" s="29"/>
      <c r="AA168" s="29"/>
      <c r="AB168" s="29"/>
      <c r="AC168" s="29"/>
      <c r="AD168" s="29"/>
      <c r="AE168" s="29"/>
      <c r="AF168" s="29"/>
      <c r="AG168" s="29"/>
      <c r="AH168" s="29"/>
      <c r="AI168" s="29"/>
      <c r="AJ168" s="29"/>
      <c r="AK168" s="29"/>
      <c r="AL168" s="29"/>
      <c r="AM168" s="29"/>
      <c r="AN168" s="29"/>
      <c r="AO168" s="29"/>
      <c r="AP168" s="29"/>
      <c r="AQ168" s="29"/>
      <c r="AR168" s="29"/>
      <c r="AS168" s="29"/>
      <c r="AT168" s="29"/>
      <c r="AU168" s="29"/>
      <c r="AV168" s="29"/>
    </row>
    <row r="169" spans="1:48" s="30" customFormat="1" x14ac:dyDescent="0.3">
      <c r="A169" s="28"/>
      <c r="B169" s="29"/>
      <c r="C169" s="807"/>
      <c r="D169" s="183" t="s">
        <v>417</v>
      </c>
      <c r="E169" s="186" t="s">
        <v>418</v>
      </c>
      <c r="F169" s="810"/>
      <c r="G169" s="813"/>
      <c r="H169" s="816"/>
      <c r="I169" s="860"/>
      <c r="J169" s="344"/>
      <c r="K169" s="342"/>
      <c r="L169" s="29"/>
      <c r="M169" s="29"/>
      <c r="N169" s="29"/>
      <c r="O169" s="29"/>
      <c r="P169" s="29"/>
      <c r="Q169" s="29"/>
      <c r="R169" s="29"/>
      <c r="S169" s="29"/>
      <c r="T169" s="29"/>
      <c r="U169" s="29"/>
      <c r="V169" s="29"/>
      <c r="W169" s="29"/>
      <c r="X169" s="29"/>
      <c r="Y169" s="29"/>
      <c r="Z169" s="29"/>
      <c r="AA169" s="29"/>
      <c r="AB169" s="29"/>
      <c r="AC169" s="29"/>
      <c r="AD169" s="29"/>
      <c r="AE169" s="29"/>
      <c r="AF169" s="29"/>
      <c r="AG169" s="29"/>
      <c r="AH169" s="29"/>
      <c r="AI169" s="29"/>
      <c r="AJ169" s="29"/>
      <c r="AK169" s="29"/>
      <c r="AL169" s="29"/>
      <c r="AM169" s="29"/>
      <c r="AN169" s="29"/>
      <c r="AO169" s="29"/>
      <c r="AP169" s="29"/>
      <c r="AQ169" s="29"/>
      <c r="AR169" s="29"/>
      <c r="AS169" s="29"/>
      <c r="AT169" s="29"/>
      <c r="AU169" s="29"/>
      <c r="AV169" s="29"/>
    </row>
    <row r="170" spans="1:48" s="30" customFormat="1" x14ac:dyDescent="0.3">
      <c r="A170" s="28"/>
      <c r="B170" s="29"/>
      <c r="C170" s="807"/>
      <c r="D170" s="183" t="s">
        <v>419</v>
      </c>
      <c r="E170" s="186" t="s">
        <v>420</v>
      </c>
      <c r="F170" s="810"/>
      <c r="G170" s="813"/>
      <c r="H170" s="816"/>
      <c r="I170" s="860"/>
      <c r="J170" s="344"/>
      <c r="K170" s="342"/>
      <c r="L170" s="29"/>
      <c r="M170" s="29"/>
      <c r="N170" s="29"/>
      <c r="O170" s="29"/>
      <c r="P170" s="29"/>
      <c r="Q170" s="29"/>
      <c r="R170" s="29"/>
      <c r="S170" s="29"/>
      <c r="T170" s="29"/>
      <c r="U170" s="29"/>
      <c r="V170" s="29"/>
      <c r="W170" s="29"/>
      <c r="X170" s="29"/>
      <c r="Y170" s="29"/>
      <c r="Z170" s="29"/>
      <c r="AA170" s="29"/>
      <c r="AB170" s="29"/>
      <c r="AC170" s="29"/>
      <c r="AD170" s="29"/>
      <c r="AE170" s="29"/>
      <c r="AF170" s="29"/>
      <c r="AG170" s="29"/>
      <c r="AH170" s="29"/>
      <c r="AI170" s="29"/>
      <c r="AJ170" s="29"/>
      <c r="AK170" s="29"/>
      <c r="AL170" s="29"/>
      <c r="AM170" s="29"/>
      <c r="AN170" s="29"/>
      <c r="AO170" s="29"/>
      <c r="AP170" s="29"/>
      <c r="AQ170" s="29"/>
      <c r="AR170" s="29"/>
      <c r="AS170" s="29"/>
      <c r="AT170" s="29"/>
      <c r="AU170" s="29"/>
      <c r="AV170" s="29"/>
    </row>
    <row r="171" spans="1:48" s="30" customFormat="1" x14ac:dyDescent="0.3">
      <c r="A171" s="28"/>
      <c r="B171" s="29"/>
      <c r="C171" s="807"/>
      <c r="D171" s="183" t="s">
        <v>421</v>
      </c>
      <c r="E171" s="186" t="s">
        <v>422</v>
      </c>
      <c r="F171" s="810"/>
      <c r="G171" s="813"/>
      <c r="H171" s="816"/>
      <c r="I171" s="860"/>
      <c r="J171" s="344"/>
      <c r="K171" s="342"/>
      <c r="L171" s="29"/>
      <c r="M171" s="29"/>
      <c r="N171" s="29"/>
      <c r="O171" s="29"/>
      <c r="P171" s="29"/>
      <c r="Q171" s="29"/>
      <c r="R171" s="29"/>
      <c r="S171" s="29"/>
      <c r="T171" s="29"/>
      <c r="U171" s="29"/>
      <c r="V171" s="29"/>
      <c r="W171" s="29"/>
      <c r="X171" s="29"/>
      <c r="Y171" s="29"/>
      <c r="Z171" s="29"/>
      <c r="AA171" s="29"/>
      <c r="AB171" s="29"/>
      <c r="AC171" s="29"/>
      <c r="AD171" s="29"/>
      <c r="AE171" s="29"/>
      <c r="AF171" s="29"/>
      <c r="AG171" s="29"/>
      <c r="AH171" s="29"/>
      <c r="AI171" s="29"/>
      <c r="AJ171" s="29"/>
      <c r="AK171" s="29"/>
      <c r="AL171" s="29"/>
      <c r="AM171" s="29"/>
      <c r="AN171" s="29"/>
      <c r="AO171" s="29"/>
      <c r="AP171" s="29"/>
      <c r="AQ171" s="29"/>
      <c r="AR171" s="29"/>
      <c r="AS171" s="29"/>
      <c r="AT171" s="29"/>
      <c r="AU171" s="29"/>
      <c r="AV171" s="29"/>
    </row>
    <row r="172" spans="1:48" s="30" customFormat="1" x14ac:dyDescent="0.3">
      <c r="A172" s="28"/>
      <c r="B172" s="29"/>
      <c r="C172" s="807"/>
      <c r="D172" s="183" t="s">
        <v>423</v>
      </c>
      <c r="E172" s="186" t="s">
        <v>424</v>
      </c>
      <c r="F172" s="810"/>
      <c r="G172" s="813"/>
      <c r="H172" s="816"/>
      <c r="I172" s="860"/>
      <c r="J172" s="344"/>
      <c r="K172" s="342"/>
      <c r="L172" s="29"/>
      <c r="M172" s="29"/>
      <c r="N172" s="29"/>
      <c r="O172" s="29"/>
      <c r="P172" s="29"/>
      <c r="Q172" s="29"/>
      <c r="R172" s="29"/>
      <c r="S172" s="29"/>
      <c r="T172" s="29"/>
      <c r="U172" s="29"/>
      <c r="V172" s="29"/>
      <c r="W172" s="29"/>
      <c r="X172" s="29"/>
      <c r="Y172" s="29"/>
      <c r="Z172" s="29"/>
      <c r="AA172" s="29"/>
      <c r="AB172" s="29"/>
      <c r="AC172" s="29"/>
      <c r="AD172" s="29"/>
      <c r="AE172" s="29"/>
      <c r="AF172" s="29"/>
      <c r="AG172" s="29"/>
      <c r="AH172" s="29"/>
      <c r="AI172" s="29"/>
      <c r="AJ172" s="29"/>
      <c r="AK172" s="29"/>
      <c r="AL172" s="29"/>
      <c r="AM172" s="29"/>
      <c r="AN172" s="29"/>
      <c r="AO172" s="29"/>
      <c r="AP172" s="29"/>
      <c r="AQ172" s="29"/>
      <c r="AR172" s="29"/>
      <c r="AS172" s="29"/>
      <c r="AT172" s="29"/>
      <c r="AU172" s="29"/>
      <c r="AV172" s="29"/>
    </row>
    <row r="173" spans="1:48" s="30" customFormat="1" x14ac:dyDescent="0.3">
      <c r="A173" s="28"/>
      <c r="B173" s="29"/>
      <c r="C173" s="808"/>
      <c r="D173" s="187" t="s">
        <v>425</v>
      </c>
      <c r="E173" s="188" t="s">
        <v>426</v>
      </c>
      <c r="F173" s="811"/>
      <c r="G173" s="814"/>
      <c r="H173" s="817"/>
      <c r="I173" s="861"/>
      <c r="J173" s="344"/>
      <c r="K173" s="342"/>
      <c r="L173" s="29"/>
      <c r="M173" s="29"/>
      <c r="N173" s="29"/>
      <c r="O173" s="29"/>
      <c r="P173" s="29"/>
      <c r="Q173" s="29"/>
      <c r="R173" s="29"/>
      <c r="S173" s="29"/>
      <c r="T173" s="29"/>
      <c r="U173" s="29"/>
      <c r="V173" s="29"/>
      <c r="W173" s="29"/>
      <c r="X173" s="29"/>
      <c r="Y173" s="29"/>
      <c r="Z173" s="29"/>
      <c r="AA173" s="29"/>
      <c r="AB173" s="29"/>
      <c r="AC173" s="29"/>
      <c r="AD173" s="29"/>
      <c r="AE173" s="29"/>
      <c r="AF173" s="29"/>
      <c r="AG173" s="29"/>
      <c r="AH173" s="29"/>
      <c r="AI173" s="29"/>
      <c r="AJ173" s="29"/>
      <c r="AK173" s="29"/>
      <c r="AL173" s="29"/>
      <c r="AM173" s="29"/>
      <c r="AN173" s="29"/>
      <c r="AO173" s="29"/>
      <c r="AP173" s="29"/>
      <c r="AQ173" s="29"/>
      <c r="AR173" s="29"/>
      <c r="AS173" s="29"/>
      <c r="AT173" s="29"/>
      <c r="AU173" s="29"/>
      <c r="AV173" s="29"/>
    </row>
    <row r="174" spans="1:48" s="30" customFormat="1" x14ac:dyDescent="0.3">
      <c r="A174" s="28"/>
      <c r="B174" s="29"/>
      <c r="C174" s="790" t="s">
        <v>157</v>
      </c>
      <c r="D174" s="791"/>
      <c r="E174" s="791"/>
      <c r="F174" s="792"/>
      <c r="G174" s="792"/>
      <c r="H174" s="793"/>
      <c r="I174" s="80">
        <f>SUM(I131:I173)</f>
        <v>0</v>
      </c>
      <c r="J174" s="344"/>
      <c r="K174" s="342"/>
      <c r="L174" s="29"/>
      <c r="M174" s="29"/>
      <c r="N174" s="29"/>
      <c r="O174" s="29"/>
      <c r="P174" s="29"/>
      <c r="Q174" s="29"/>
      <c r="R174" s="29"/>
      <c r="S174" s="29"/>
      <c r="T174" s="29"/>
      <c r="U174" s="29"/>
      <c r="V174" s="29"/>
      <c r="W174" s="29"/>
      <c r="X174" s="29"/>
      <c r="Y174" s="29"/>
      <c r="Z174" s="29"/>
      <c r="AA174" s="29"/>
      <c r="AB174" s="29"/>
      <c r="AC174" s="29"/>
      <c r="AD174" s="29"/>
      <c r="AE174" s="29"/>
      <c r="AF174" s="29"/>
      <c r="AG174" s="29"/>
      <c r="AH174" s="29"/>
      <c r="AI174" s="29"/>
      <c r="AJ174" s="29"/>
      <c r="AK174" s="29"/>
      <c r="AL174" s="29"/>
      <c r="AM174" s="29"/>
      <c r="AN174" s="29"/>
      <c r="AO174" s="29"/>
      <c r="AP174" s="29"/>
      <c r="AQ174" s="29"/>
      <c r="AR174" s="29"/>
      <c r="AS174" s="29"/>
      <c r="AT174" s="29"/>
      <c r="AU174" s="29"/>
      <c r="AV174" s="29"/>
    </row>
    <row r="175" spans="1:48" s="30" customFormat="1" x14ac:dyDescent="0.3">
      <c r="A175" s="28"/>
      <c r="B175" s="29"/>
      <c r="C175" s="198">
        <v>1.7</v>
      </c>
      <c r="D175" s="148" t="s">
        <v>546</v>
      </c>
      <c r="E175" s="148" t="s">
        <v>547</v>
      </c>
      <c r="F175" s="199"/>
      <c r="G175" s="200"/>
      <c r="H175" s="200"/>
      <c r="I175" s="201"/>
      <c r="J175" s="344"/>
      <c r="K175" s="342"/>
      <c r="L175" s="29"/>
      <c r="M175" s="29"/>
      <c r="N175" s="29"/>
      <c r="O175" s="29"/>
      <c r="P175" s="29"/>
      <c r="Q175" s="29"/>
      <c r="R175" s="29"/>
      <c r="S175" s="29"/>
      <c r="T175" s="29"/>
      <c r="U175" s="29"/>
      <c r="V175" s="29"/>
      <c r="W175" s="29"/>
      <c r="X175" s="29"/>
      <c r="Y175" s="29"/>
      <c r="Z175" s="29"/>
      <c r="AA175" s="29"/>
      <c r="AB175" s="29"/>
      <c r="AC175" s="29"/>
      <c r="AD175" s="29"/>
      <c r="AE175" s="29"/>
      <c r="AF175" s="29"/>
      <c r="AG175" s="29"/>
      <c r="AH175" s="29"/>
      <c r="AI175" s="29"/>
      <c r="AJ175" s="29"/>
      <c r="AK175" s="29"/>
      <c r="AL175" s="29"/>
      <c r="AM175" s="29"/>
      <c r="AN175" s="29"/>
      <c r="AO175" s="29"/>
      <c r="AP175" s="29"/>
      <c r="AQ175" s="29"/>
      <c r="AR175" s="29"/>
      <c r="AS175" s="29"/>
      <c r="AT175" s="29"/>
      <c r="AU175" s="29"/>
      <c r="AV175" s="29"/>
    </row>
    <row r="176" spans="1:48" s="30" customFormat="1" ht="51" x14ac:dyDescent="0.3">
      <c r="A176" s="28"/>
      <c r="B176" s="29"/>
      <c r="C176" s="202" t="s">
        <v>427</v>
      </c>
      <c r="D176" s="353" t="s">
        <v>548</v>
      </c>
      <c r="E176" s="143" t="s">
        <v>549</v>
      </c>
      <c r="F176" s="203" t="s">
        <v>550</v>
      </c>
      <c r="G176" s="204">
        <v>1</v>
      </c>
      <c r="H176" s="205"/>
      <c r="I176" s="206">
        <f>H176*G176</f>
        <v>0</v>
      </c>
      <c r="J176" s="344"/>
      <c r="K176" s="342"/>
      <c r="L176" s="29"/>
      <c r="M176" s="29"/>
      <c r="N176" s="29"/>
      <c r="O176" s="29"/>
      <c r="P176" s="29"/>
      <c r="Q176" s="29"/>
      <c r="R176" s="29"/>
      <c r="S176" s="29"/>
      <c r="T176" s="29"/>
      <c r="U176" s="29"/>
      <c r="V176" s="29"/>
      <c r="W176" s="29"/>
      <c r="X176" s="29"/>
      <c r="Y176" s="29"/>
      <c r="Z176" s="29"/>
      <c r="AA176" s="29"/>
      <c r="AB176" s="29"/>
      <c r="AC176" s="29"/>
      <c r="AD176" s="29"/>
      <c r="AE176" s="29"/>
      <c r="AF176" s="29"/>
      <c r="AG176" s="29"/>
      <c r="AH176" s="29"/>
      <c r="AI176" s="29"/>
      <c r="AJ176" s="29"/>
      <c r="AK176" s="29"/>
      <c r="AL176" s="29"/>
      <c r="AM176" s="29"/>
      <c r="AN176" s="29"/>
      <c r="AO176" s="29"/>
      <c r="AP176" s="29"/>
      <c r="AQ176" s="29"/>
      <c r="AR176" s="29"/>
      <c r="AS176" s="29"/>
      <c r="AT176" s="29"/>
      <c r="AU176" s="29"/>
      <c r="AV176" s="29"/>
    </row>
    <row r="177" spans="1:48" s="30" customFormat="1" ht="63.75" x14ac:dyDescent="0.3">
      <c r="A177" s="28"/>
      <c r="B177" s="29"/>
      <c r="C177" s="202" t="s">
        <v>428</v>
      </c>
      <c r="D177" s="207" t="s">
        <v>551</v>
      </c>
      <c r="E177" s="143" t="s">
        <v>552</v>
      </c>
      <c r="F177" s="203" t="s">
        <v>550</v>
      </c>
      <c r="G177" s="204">
        <v>1</v>
      </c>
      <c r="H177" s="205"/>
      <c r="I177" s="206">
        <f>H177*G177</f>
        <v>0</v>
      </c>
      <c r="J177" s="344"/>
      <c r="K177" s="342"/>
      <c r="L177" s="29"/>
      <c r="M177" s="29"/>
      <c r="N177" s="29"/>
      <c r="O177" s="29"/>
      <c r="P177" s="29"/>
      <c r="Q177" s="29"/>
      <c r="R177" s="29"/>
      <c r="S177" s="29"/>
      <c r="T177" s="29"/>
      <c r="U177" s="29"/>
      <c r="V177" s="29"/>
      <c r="W177" s="29"/>
      <c r="X177" s="29"/>
      <c r="Y177" s="29"/>
      <c r="Z177" s="29"/>
      <c r="AA177" s="29"/>
      <c r="AB177" s="29"/>
      <c r="AC177" s="29"/>
      <c r="AD177" s="29"/>
      <c r="AE177" s="29"/>
      <c r="AF177" s="29"/>
      <c r="AG177" s="29"/>
      <c r="AH177" s="29"/>
      <c r="AI177" s="29"/>
      <c r="AJ177" s="29"/>
      <c r="AK177" s="29"/>
      <c r="AL177" s="29"/>
      <c r="AM177" s="29"/>
      <c r="AN177" s="29"/>
      <c r="AO177" s="29"/>
      <c r="AP177" s="29"/>
      <c r="AQ177" s="29"/>
      <c r="AR177" s="29"/>
      <c r="AS177" s="29"/>
      <c r="AT177" s="29"/>
      <c r="AU177" s="29"/>
      <c r="AV177" s="29"/>
    </row>
    <row r="178" spans="1:48" s="30" customFormat="1" ht="76.5" x14ac:dyDescent="0.3">
      <c r="A178" s="28"/>
      <c r="B178" s="29"/>
      <c r="C178" s="202" t="s">
        <v>429</v>
      </c>
      <c r="D178" s="207" t="s">
        <v>553</v>
      </c>
      <c r="E178" s="207" t="s">
        <v>554</v>
      </c>
      <c r="F178" s="203" t="s">
        <v>550</v>
      </c>
      <c r="G178" s="204">
        <v>1</v>
      </c>
      <c r="H178" s="205"/>
      <c r="I178" s="206">
        <f>H178*G178</f>
        <v>0</v>
      </c>
      <c r="J178" s="344"/>
      <c r="K178" s="342"/>
      <c r="L178" s="29"/>
      <c r="M178" s="29"/>
      <c r="N178" s="29"/>
      <c r="O178" s="29"/>
      <c r="P178" s="29"/>
      <c r="Q178" s="29"/>
      <c r="R178" s="29"/>
      <c r="S178" s="29"/>
      <c r="T178" s="29"/>
      <c r="U178" s="29"/>
      <c r="V178" s="29"/>
      <c r="W178" s="29"/>
      <c r="X178" s="29"/>
      <c r="Y178" s="29"/>
      <c r="Z178" s="29"/>
      <c r="AA178" s="29"/>
      <c r="AB178" s="29"/>
      <c r="AC178" s="29"/>
      <c r="AD178" s="29"/>
      <c r="AE178" s="29"/>
      <c r="AF178" s="29"/>
      <c r="AG178" s="29"/>
      <c r="AH178" s="29"/>
      <c r="AI178" s="29"/>
      <c r="AJ178" s="29"/>
      <c r="AK178" s="29"/>
      <c r="AL178" s="29"/>
      <c r="AM178" s="29"/>
      <c r="AN178" s="29"/>
      <c r="AO178" s="29"/>
      <c r="AP178" s="29"/>
      <c r="AQ178" s="29"/>
      <c r="AR178" s="29"/>
      <c r="AS178" s="29"/>
      <c r="AT178" s="29"/>
      <c r="AU178" s="29"/>
      <c r="AV178" s="29"/>
    </row>
    <row r="179" spans="1:48" s="30" customFormat="1" x14ac:dyDescent="0.3">
      <c r="A179" s="28"/>
      <c r="B179" s="29"/>
      <c r="C179" s="202" t="s">
        <v>430</v>
      </c>
      <c r="D179" s="207" t="s">
        <v>555</v>
      </c>
      <c r="E179" s="207" t="s">
        <v>556</v>
      </c>
      <c r="F179" s="203" t="s">
        <v>550</v>
      </c>
      <c r="G179" s="204">
        <v>1</v>
      </c>
      <c r="H179" s="205"/>
      <c r="I179" s="206">
        <f>H179*G179</f>
        <v>0</v>
      </c>
      <c r="J179" s="344"/>
      <c r="K179" s="342"/>
      <c r="L179" s="29"/>
      <c r="M179" s="29"/>
      <c r="N179" s="29"/>
      <c r="O179" s="29"/>
      <c r="P179" s="29"/>
      <c r="Q179" s="29"/>
      <c r="R179" s="29"/>
      <c r="S179" s="29"/>
      <c r="T179" s="29"/>
      <c r="U179" s="29"/>
      <c r="V179" s="29"/>
      <c r="W179" s="29"/>
      <c r="X179" s="29"/>
      <c r="Y179" s="29"/>
      <c r="Z179" s="29"/>
      <c r="AA179" s="29"/>
      <c r="AB179" s="29"/>
      <c r="AC179" s="29"/>
      <c r="AD179" s="29"/>
      <c r="AE179" s="29"/>
      <c r="AF179" s="29"/>
      <c r="AG179" s="29"/>
      <c r="AH179" s="29"/>
      <c r="AI179" s="29"/>
      <c r="AJ179" s="29"/>
      <c r="AK179" s="29"/>
      <c r="AL179" s="29"/>
      <c r="AM179" s="29"/>
      <c r="AN179" s="29"/>
      <c r="AO179" s="29"/>
      <c r="AP179" s="29"/>
      <c r="AQ179" s="29"/>
      <c r="AR179" s="29"/>
      <c r="AS179" s="29"/>
      <c r="AT179" s="29"/>
      <c r="AU179" s="29"/>
      <c r="AV179" s="29"/>
    </row>
    <row r="180" spans="1:48" s="30" customFormat="1" x14ac:dyDescent="0.3">
      <c r="A180" s="28"/>
      <c r="B180" s="29"/>
      <c r="C180" s="821" t="s">
        <v>157</v>
      </c>
      <c r="D180" s="791"/>
      <c r="E180" s="791"/>
      <c r="F180" s="791"/>
      <c r="G180" s="791"/>
      <c r="H180" s="822"/>
      <c r="I180" s="314">
        <f>SUM(I176:I179)</f>
        <v>0</v>
      </c>
      <c r="J180" s="344"/>
      <c r="K180" s="342"/>
      <c r="L180" s="29"/>
      <c r="M180" s="29"/>
      <c r="N180" s="29"/>
      <c r="O180" s="29"/>
      <c r="P180" s="29"/>
      <c r="Q180" s="29"/>
      <c r="R180" s="29"/>
      <c r="S180" s="29"/>
      <c r="T180" s="29"/>
      <c r="U180" s="29"/>
      <c r="V180" s="29"/>
      <c r="W180" s="29"/>
      <c r="X180" s="29"/>
      <c r="Y180" s="29"/>
      <c r="Z180" s="29"/>
      <c r="AA180" s="29"/>
      <c r="AB180" s="29"/>
      <c r="AC180" s="29"/>
      <c r="AD180" s="29"/>
      <c r="AE180" s="29"/>
      <c r="AF180" s="29"/>
      <c r="AG180" s="29"/>
      <c r="AH180" s="29"/>
      <c r="AI180" s="29"/>
      <c r="AJ180" s="29"/>
      <c r="AK180" s="29"/>
      <c r="AL180" s="29"/>
      <c r="AM180" s="29"/>
      <c r="AN180" s="29"/>
      <c r="AO180" s="29"/>
      <c r="AP180" s="29"/>
      <c r="AQ180" s="29"/>
      <c r="AR180" s="29"/>
      <c r="AS180" s="29"/>
      <c r="AT180" s="29"/>
      <c r="AU180" s="29"/>
      <c r="AV180" s="29"/>
    </row>
    <row r="181" spans="1:48" x14ac:dyDescent="0.3">
      <c r="A181" s="11"/>
      <c r="B181" s="13"/>
      <c r="C181" s="146">
        <v>1.8</v>
      </c>
      <c r="D181" s="147" t="s">
        <v>99</v>
      </c>
      <c r="E181" s="148" t="s">
        <v>52</v>
      </c>
      <c r="F181" s="149"/>
      <c r="G181" s="149"/>
      <c r="H181" s="149"/>
      <c r="I181" s="149"/>
      <c r="J181" s="344"/>
      <c r="K181" s="342"/>
      <c r="L181" s="13"/>
      <c r="M181" s="13"/>
      <c r="N181" s="13"/>
      <c r="O181" s="13"/>
      <c r="P181" s="13"/>
      <c r="Q181" s="13"/>
      <c r="R181" s="13"/>
      <c r="S181" s="13"/>
      <c r="T181" s="13"/>
      <c r="U181" s="13"/>
      <c r="V181" s="13"/>
      <c r="W181" s="13"/>
      <c r="X181" s="13"/>
      <c r="Y181" s="13"/>
      <c r="Z181" s="13"/>
      <c r="AA181" s="13"/>
      <c r="AB181" s="13"/>
      <c r="AC181" s="13"/>
      <c r="AD181" s="13"/>
      <c r="AE181" s="13"/>
      <c r="AF181" s="13"/>
      <c r="AG181" s="13"/>
      <c r="AH181" s="13"/>
      <c r="AI181" s="13"/>
      <c r="AJ181" s="13"/>
      <c r="AK181" s="13"/>
      <c r="AL181" s="13"/>
      <c r="AM181" s="13"/>
      <c r="AN181" s="13"/>
      <c r="AO181" s="13"/>
      <c r="AP181" s="13"/>
      <c r="AQ181" s="13"/>
      <c r="AR181" s="13"/>
      <c r="AS181" s="13"/>
      <c r="AT181" s="13"/>
      <c r="AU181" s="13"/>
      <c r="AV181" s="13"/>
    </row>
    <row r="182" spans="1:48" ht="27" x14ac:dyDescent="0.3">
      <c r="B182" s="13"/>
      <c r="C182" s="57" t="s">
        <v>557</v>
      </c>
      <c r="D182" s="144" t="s">
        <v>282</v>
      </c>
      <c r="E182" s="145" t="s">
        <v>283</v>
      </c>
      <c r="F182" s="68" t="s">
        <v>151</v>
      </c>
      <c r="G182" s="69">
        <v>4</v>
      </c>
      <c r="H182" s="136"/>
      <c r="I182" s="70">
        <f t="shared" ref="I182:I186" si="10">G182*H182</f>
        <v>0</v>
      </c>
      <c r="J182" s="343"/>
    </row>
    <row r="183" spans="1:48" ht="39.75" x14ac:dyDescent="0.3">
      <c r="B183" s="13"/>
      <c r="C183" s="57" t="s">
        <v>558</v>
      </c>
      <c r="D183" s="157" t="s">
        <v>178</v>
      </c>
      <c r="E183" s="158" t="s">
        <v>177</v>
      </c>
      <c r="F183" s="68" t="s">
        <v>173</v>
      </c>
      <c r="G183" s="69">
        <v>1</v>
      </c>
      <c r="H183" s="136"/>
      <c r="I183" s="70">
        <f t="shared" si="10"/>
        <v>0</v>
      </c>
      <c r="J183" s="343"/>
    </row>
    <row r="184" spans="1:48" ht="52.5" x14ac:dyDescent="0.3">
      <c r="B184" s="13"/>
      <c r="C184" s="57" t="s">
        <v>559</v>
      </c>
      <c r="D184" s="159" t="s">
        <v>284</v>
      </c>
      <c r="E184" s="160" t="s">
        <v>285</v>
      </c>
      <c r="F184" s="139" t="s">
        <v>181</v>
      </c>
      <c r="G184" s="140">
        <v>1100</v>
      </c>
      <c r="H184" s="141"/>
      <c r="I184" s="70">
        <f>G184*H184</f>
        <v>0</v>
      </c>
      <c r="J184" s="343"/>
    </row>
    <row r="185" spans="1:48" ht="51" x14ac:dyDescent="0.3">
      <c r="B185" s="13"/>
      <c r="C185" s="57" t="s">
        <v>560</v>
      </c>
      <c r="D185" s="159" t="s">
        <v>431</v>
      </c>
      <c r="E185" s="189" t="s">
        <v>432</v>
      </c>
      <c r="F185" s="190" t="s">
        <v>184</v>
      </c>
      <c r="G185" s="140">
        <v>1</v>
      </c>
      <c r="H185" s="141"/>
      <c r="I185" s="70">
        <f t="shared" si="10"/>
        <v>0</v>
      </c>
      <c r="J185" s="343"/>
    </row>
    <row r="186" spans="1:48" x14ac:dyDescent="0.3">
      <c r="B186" s="13"/>
      <c r="C186" s="57" t="s">
        <v>561</v>
      </c>
      <c r="D186" s="159" t="s">
        <v>286</v>
      </c>
      <c r="E186" s="159" t="s">
        <v>287</v>
      </c>
      <c r="F186" s="161" t="s">
        <v>173</v>
      </c>
      <c r="G186" s="140">
        <v>1</v>
      </c>
      <c r="H186" s="141"/>
      <c r="I186" s="70">
        <f t="shared" si="10"/>
        <v>0</v>
      </c>
      <c r="J186" s="343"/>
    </row>
    <row r="187" spans="1:48" x14ac:dyDescent="0.3">
      <c r="B187" s="13"/>
      <c r="C187" s="57" t="s">
        <v>562</v>
      </c>
      <c r="D187" s="159" t="s">
        <v>537</v>
      </c>
      <c r="E187" s="159" t="s">
        <v>538</v>
      </c>
      <c r="F187" s="161" t="s">
        <v>173</v>
      </c>
      <c r="G187" s="140">
        <v>1</v>
      </c>
      <c r="H187" s="141"/>
      <c r="I187" s="70">
        <f t="shared" ref="I187:I189" si="11">G187*H187</f>
        <v>0</v>
      </c>
      <c r="J187" s="343"/>
    </row>
    <row r="188" spans="1:48" ht="38.25" customHeight="1" x14ac:dyDescent="0.3">
      <c r="B188" s="13"/>
      <c r="C188" s="57" t="s">
        <v>669</v>
      </c>
      <c r="D188" s="356" t="s">
        <v>672</v>
      </c>
      <c r="E188" s="159" t="s">
        <v>670</v>
      </c>
      <c r="F188" s="161" t="s">
        <v>173</v>
      </c>
      <c r="G188" s="140">
        <v>1</v>
      </c>
      <c r="H188" s="141"/>
      <c r="I188" s="162">
        <f t="shared" si="11"/>
        <v>0</v>
      </c>
      <c r="J188" s="343"/>
    </row>
    <row r="189" spans="1:48" ht="39.75" x14ac:dyDescent="0.3">
      <c r="B189" s="13"/>
      <c r="C189" s="57" t="s">
        <v>671</v>
      </c>
      <c r="D189" s="354" t="s">
        <v>667</v>
      </c>
      <c r="E189" s="160" t="s">
        <v>668</v>
      </c>
      <c r="F189" s="139" t="s">
        <v>181</v>
      </c>
      <c r="G189" s="140">
        <v>225</v>
      </c>
      <c r="H189" s="141"/>
      <c r="I189" s="355">
        <f t="shared" si="11"/>
        <v>0</v>
      </c>
      <c r="J189" s="343"/>
    </row>
    <row r="190" spans="1:48" x14ac:dyDescent="0.3">
      <c r="B190" s="13"/>
      <c r="C190" s="821" t="s">
        <v>157</v>
      </c>
      <c r="D190" s="791"/>
      <c r="E190" s="791"/>
      <c r="F190" s="791"/>
      <c r="G190" s="791"/>
      <c r="H190" s="822"/>
      <c r="I190" s="81">
        <f>SUM(I182:I189)</f>
        <v>0</v>
      </c>
      <c r="J190" s="343"/>
    </row>
    <row r="191" spans="1:48" x14ac:dyDescent="0.3">
      <c r="A191" s="11"/>
      <c r="B191" s="13"/>
      <c r="C191" s="285" t="s">
        <v>10</v>
      </c>
      <c r="D191" s="297" t="s">
        <v>100</v>
      </c>
      <c r="E191" s="856" t="s">
        <v>53</v>
      </c>
      <c r="F191" s="857"/>
      <c r="G191" s="857"/>
      <c r="H191" s="858"/>
      <c r="I191" s="290">
        <f>I129+I121+I87+I61+I18+I190+I174+I180</f>
        <v>0</v>
      </c>
      <c r="J191" s="344"/>
      <c r="K191" s="342"/>
      <c r="L191" s="13"/>
      <c r="M191" s="13"/>
      <c r="N191" s="13"/>
      <c r="O191" s="13"/>
      <c r="P191" s="13"/>
      <c r="Q191" s="13"/>
      <c r="R191" s="13"/>
      <c r="S191" s="13"/>
      <c r="T191" s="13"/>
      <c r="U191" s="13"/>
      <c r="V191" s="13"/>
      <c r="W191" s="13"/>
      <c r="X191" s="13"/>
      <c r="Y191" s="13"/>
      <c r="Z191" s="13"/>
      <c r="AA191" s="13"/>
      <c r="AB191" s="13"/>
      <c r="AC191" s="13"/>
      <c r="AD191" s="13"/>
      <c r="AE191" s="13"/>
      <c r="AF191" s="13"/>
      <c r="AG191" s="13"/>
      <c r="AH191" s="13"/>
      <c r="AI191" s="13"/>
      <c r="AJ191" s="13"/>
      <c r="AK191" s="13"/>
      <c r="AL191" s="13"/>
      <c r="AM191" s="13"/>
      <c r="AN191" s="13"/>
      <c r="AO191" s="13"/>
      <c r="AP191" s="13"/>
      <c r="AQ191" s="13"/>
      <c r="AR191" s="13"/>
      <c r="AS191" s="13"/>
      <c r="AT191" s="13"/>
      <c r="AU191" s="13"/>
      <c r="AV191" s="13"/>
    </row>
    <row r="192" spans="1:48" ht="5.25" customHeight="1" x14ac:dyDescent="0.3">
      <c r="A192" s="11"/>
      <c r="B192" s="13"/>
      <c r="C192" s="848"/>
      <c r="D192" s="848"/>
      <c r="E192" s="848"/>
      <c r="F192" s="848"/>
      <c r="G192" s="848"/>
      <c r="H192" s="848"/>
      <c r="I192" s="848"/>
      <c r="J192" s="344"/>
      <c r="K192" s="342"/>
      <c r="L192" s="13"/>
      <c r="M192" s="13"/>
      <c r="N192" s="13"/>
      <c r="O192" s="13"/>
      <c r="P192" s="13"/>
      <c r="Q192" s="13"/>
      <c r="R192" s="13"/>
      <c r="S192" s="13"/>
      <c r="T192" s="13"/>
      <c r="U192" s="13"/>
      <c r="V192" s="13"/>
      <c r="W192" s="13"/>
      <c r="X192" s="13"/>
      <c r="Y192" s="13"/>
      <c r="Z192" s="13"/>
      <c r="AA192" s="13"/>
      <c r="AB192" s="13"/>
      <c r="AC192" s="13"/>
      <c r="AD192" s="13"/>
      <c r="AE192" s="13"/>
      <c r="AF192" s="13"/>
      <c r="AG192" s="13"/>
      <c r="AH192" s="13"/>
      <c r="AI192" s="13"/>
      <c r="AJ192" s="13"/>
      <c r="AK192" s="13"/>
      <c r="AL192" s="13"/>
      <c r="AM192" s="13"/>
      <c r="AN192" s="13"/>
      <c r="AO192" s="13"/>
      <c r="AP192" s="13"/>
      <c r="AQ192" s="13"/>
      <c r="AR192" s="13"/>
      <c r="AS192" s="13"/>
      <c r="AT192" s="13"/>
      <c r="AU192" s="13"/>
      <c r="AV192" s="13"/>
    </row>
    <row r="193" spans="1:48" x14ac:dyDescent="0.3">
      <c r="A193" s="11"/>
      <c r="B193" s="13"/>
      <c r="C193" s="281">
        <v>2</v>
      </c>
      <c r="D193" s="282" t="s">
        <v>101</v>
      </c>
      <c r="E193" s="283" t="s">
        <v>54</v>
      </c>
      <c r="F193" s="283"/>
      <c r="G193" s="283"/>
      <c r="H193" s="283"/>
      <c r="I193" s="283"/>
      <c r="J193" s="344"/>
      <c r="K193" s="342"/>
      <c r="L193" s="13"/>
      <c r="M193" s="13"/>
      <c r="N193" s="13"/>
      <c r="O193" s="13"/>
      <c r="P193" s="13"/>
      <c r="Q193" s="13"/>
      <c r="R193" s="13"/>
      <c r="S193" s="13"/>
      <c r="T193" s="13"/>
      <c r="U193" s="13"/>
      <c r="V193" s="13"/>
      <c r="W193" s="13"/>
      <c r="X193" s="13"/>
      <c r="Y193" s="13"/>
      <c r="Z193" s="13"/>
      <c r="AA193" s="13"/>
      <c r="AB193" s="13"/>
      <c r="AC193" s="13"/>
      <c r="AD193" s="13"/>
      <c r="AE193" s="13"/>
      <c r="AF193" s="13"/>
      <c r="AG193" s="13"/>
      <c r="AH193" s="13"/>
      <c r="AI193" s="13"/>
      <c r="AJ193" s="13"/>
      <c r="AK193" s="13"/>
      <c r="AL193" s="13"/>
      <c r="AM193" s="13"/>
      <c r="AN193" s="13"/>
      <c r="AO193" s="13"/>
      <c r="AP193" s="13"/>
      <c r="AQ193" s="13"/>
      <c r="AR193" s="13"/>
      <c r="AS193" s="13"/>
      <c r="AT193" s="13"/>
      <c r="AU193" s="13"/>
      <c r="AV193" s="13"/>
    </row>
    <row r="194" spans="1:48" ht="38.25" x14ac:dyDescent="0.3">
      <c r="A194" s="11"/>
      <c r="B194" s="13"/>
      <c r="C194" s="24" t="s">
        <v>155</v>
      </c>
      <c r="D194" s="34" t="s">
        <v>105</v>
      </c>
      <c r="E194" s="34" t="s">
        <v>40</v>
      </c>
      <c r="F194" s="23" t="s">
        <v>175</v>
      </c>
      <c r="G194" s="24" t="s">
        <v>174</v>
      </c>
      <c r="H194" s="17" t="s">
        <v>176</v>
      </c>
      <c r="I194" s="82" t="s">
        <v>156</v>
      </c>
      <c r="J194" s="344"/>
      <c r="K194" s="342"/>
      <c r="L194" s="13"/>
      <c r="M194" s="13"/>
      <c r="N194" s="13"/>
      <c r="O194" s="13"/>
      <c r="P194" s="13"/>
      <c r="Q194" s="13"/>
      <c r="R194" s="13"/>
      <c r="S194" s="13"/>
      <c r="T194" s="13"/>
      <c r="U194" s="13"/>
      <c r="V194" s="13"/>
      <c r="W194" s="13"/>
      <c r="X194" s="13"/>
      <c r="Y194" s="13"/>
      <c r="Z194" s="13"/>
      <c r="AA194" s="13"/>
      <c r="AB194" s="13"/>
      <c r="AC194" s="13"/>
      <c r="AD194" s="13"/>
      <c r="AE194" s="13"/>
      <c r="AF194" s="13"/>
      <c r="AG194" s="13"/>
      <c r="AH194" s="13"/>
      <c r="AI194" s="13"/>
      <c r="AJ194" s="13"/>
      <c r="AK194" s="13"/>
      <c r="AL194" s="13"/>
      <c r="AM194" s="13"/>
      <c r="AN194" s="13"/>
      <c r="AO194" s="13"/>
      <c r="AP194" s="13"/>
      <c r="AQ194" s="13"/>
      <c r="AR194" s="13"/>
      <c r="AS194" s="13"/>
      <c r="AT194" s="13"/>
      <c r="AU194" s="13"/>
      <c r="AV194" s="13"/>
    </row>
    <row r="195" spans="1:48" x14ac:dyDescent="0.3">
      <c r="A195" s="11"/>
      <c r="B195" s="13"/>
      <c r="C195" s="23" t="s">
        <v>41</v>
      </c>
      <c r="D195" s="23" t="s">
        <v>42</v>
      </c>
      <c r="E195" s="25" t="s">
        <v>43</v>
      </c>
      <c r="F195" s="22" t="s">
        <v>44</v>
      </c>
      <c r="G195" s="27" t="s">
        <v>45</v>
      </c>
      <c r="H195" s="26" t="s">
        <v>46</v>
      </c>
      <c r="I195" s="83" t="s">
        <v>47</v>
      </c>
      <c r="J195" s="344"/>
      <c r="K195" s="342"/>
      <c r="L195" s="13"/>
      <c r="M195" s="13"/>
      <c r="N195" s="13"/>
      <c r="O195" s="13"/>
      <c r="P195" s="13"/>
      <c r="Q195" s="13"/>
      <c r="R195" s="13"/>
      <c r="S195" s="13"/>
      <c r="T195" s="13"/>
      <c r="U195" s="13"/>
      <c r="V195" s="13"/>
      <c r="W195" s="13"/>
      <c r="X195" s="13"/>
      <c r="Y195" s="13"/>
      <c r="Z195" s="13"/>
      <c r="AA195" s="13"/>
      <c r="AB195" s="13"/>
      <c r="AC195" s="13"/>
      <c r="AD195" s="13"/>
      <c r="AE195" s="13"/>
      <c r="AF195" s="13"/>
      <c r="AG195" s="13"/>
      <c r="AH195" s="13"/>
      <c r="AI195" s="13"/>
      <c r="AJ195" s="13"/>
      <c r="AK195" s="13"/>
      <c r="AL195" s="13"/>
      <c r="AM195" s="13"/>
      <c r="AN195" s="13"/>
      <c r="AO195" s="13"/>
      <c r="AP195" s="13"/>
      <c r="AQ195" s="13"/>
      <c r="AR195" s="13"/>
      <c r="AS195" s="13"/>
      <c r="AT195" s="13"/>
      <c r="AU195" s="13"/>
      <c r="AV195" s="13"/>
    </row>
    <row r="196" spans="1:48" x14ac:dyDescent="0.3">
      <c r="A196" s="11"/>
      <c r="B196" s="13"/>
      <c r="C196" s="295">
        <v>2.1</v>
      </c>
      <c r="D196" s="296" t="s">
        <v>182</v>
      </c>
      <c r="E196" s="296" t="s">
        <v>183</v>
      </c>
      <c r="F196" s="296"/>
      <c r="G196" s="296"/>
      <c r="H196" s="296"/>
      <c r="I196" s="315"/>
      <c r="J196" s="344"/>
      <c r="K196" s="342"/>
      <c r="L196" s="13"/>
      <c r="M196" s="13"/>
      <c r="N196" s="13"/>
      <c r="O196" s="13"/>
      <c r="P196" s="13"/>
      <c r="Q196" s="13"/>
      <c r="R196" s="13"/>
      <c r="S196" s="13"/>
      <c r="T196" s="13"/>
      <c r="U196" s="13"/>
      <c r="V196" s="13"/>
      <c r="W196" s="13"/>
      <c r="X196" s="13"/>
      <c r="Y196" s="13"/>
      <c r="Z196" s="13"/>
      <c r="AA196" s="13"/>
      <c r="AB196" s="13"/>
      <c r="AC196" s="13"/>
      <c r="AD196" s="13"/>
      <c r="AE196" s="13"/>
      <c r="AF196" s="13"/>
      <c r="AG196" s="13"/>
      <c r="AH196" s="13"/>
      <c r="AI196" s="13"/>
      <c r="AJ196" s="13"/>
      <c r="AK196" s="13"/>
      <c r="AL196" s="13"/>
      <c r="AM196" s="13"/>
      <c r="AN196" s="13"/>
      <c r="AO196" s="13"/>
      <c r="AP196" s="13"/>
      <c r="AQ196" s="13"/>
      <c r="AR196" s="13"/>
      <c r="AS196" s="13"/>
      <c r="AT196" s="13"/>
      <c r="AU196" s="13"/>
      <c r="AV196" s="13"/>
    </row>
    <row r="197" spans="1:48" ht="25.5" x14ac:dyDescent="0.3">
      <c r="A197" s="11"/>
      <c r="B197" s="13"/>
      <c r="C197" s="85" t="s">
        <v>235</v>
      </c>
      <c r="D197" s="134" t="s">
        <v>587</v>
      </c>
      <c r="E197" s="134" t="s">
        <v>588</v>
      </c>
      <c r="F197" s="266" t="s">
        <v>3</v>
      </c>
      <c r="G197" s="95">
        <v>30</v>
      </c>
      <c r="H197" s="96"/>
      <c r="I197" s="104">
        <f>G197*H197</f>
        <v>0</v>
      </c>
      <c r="J197" s="344"/>
      <c r="K197" s="342"/>
      <c r="L197" s="13"/>
      <c r="M197" s="13"/>
      <c r="N197" s="13"/>
      <c r="O197" s="13"/>
      <c r="P197" s="13"/>
      <c r="Q197" s="13"/>
      <c r="R197" s="13"/>
      <c r="S197" s="13"/>
      <c r="T197" s="13"/>
      <c r="U197" s="13"/>
      <c r="V197" s="13"/>
      <c r="W197" s="13"/>
      <c r="X197" s="13"/>
      <c r="Y197" s="13"/>
      <c r="Z197" s="13"/>
      <c r="AA197" s="13"/>
      <c r="AB197" s="13"/>
      <c r="AC197" s="13"/>
      <c r="AD197" s="13"/>
      <c r="AE197" s="13"/>
      <c r="AF197" s="13"/>
      <c r="AG197" s="13"/>
      <c r="AH197" s="13"/>
      <c r="AI197" s="13"/>
      <c r="AJ197" s="13"/>
      <c r="AK197" s="13"/>
      <c r="AL197" s="13"/>
      <c r="AM197" s="13"/>
      <c r="AN197" s="13"/>
      <c r="AO197" s="13"/>
      <c r="AP197" s="13"/>
      <c r="AQ197" s="13"/>
      <c r="AR197" s="13"/>
      <c r="AS197" s="13"/>
      <c r="AT197" s="13"/>
      <c r="AU197" s="13"/>
      <c r="AV197" s="13"/>
    </row>
    <row r="198" spans="1:48" ht="25.5" x14ac:dyDescent="0.3">
      <c r="A198" s="11"/>
      <c r="B198" s="13"/>
      <c r="C198" s="85" t="s">
        <v>236</v>
      </c>
      <c r="D198" s="134" t="s">
        <v>589</v>
      </c>
      <c r="E198" s="134" t="s">
        <v>590</v>
      </c>
      <c r="F198" s="266" t="s">
        <v>3</v>
      </c>
      <c r="G198" s="95">
        <v>30</v>
      </c>
      <c r="H198" s="96"/>
      <c r="I198" s="104">
        <f t="shared" ref="I198:I208" si="12">G198*H198</f>
        <v>0</v>
      </c>
      <c r="J198" s="344"/>
      <c r="K198" s="342"/>
      <c r="L198" s="13"/>
      <c r="M198" s="13"/>
      <c r="N198" s="13"/>
      <c r="O198" s="13"/>
      <c r="P198" s="13"/>
      <c r="Q198" s="13"/>
      <c r="R198" s="13"/>
      <c r="S198" s="13"/>
      <c r="T198" s="13"/>
      <c r="U198" s="13"/>
      <c r="V198" s="13"/>
      <c r="W198" s="13"/>
      <c r="X198" s="13"/>
      <c r="Y198" s="13"/>
      <c r="Z198" s="13"/>
      <c r="AA198" s="13"/>
      <c r="AB198" s="13"/>
      <c r="AC198" s="13"/>
      <c r="AD198" s="13"/>
      <c r="AE198" s="13"/>
      <c r="AF198" s="13"/>
      <c r="AG198" s="13"/>
      <c r="AH198" s="13"/>
      <c r="AI198" s="13"/>
      <c r="AJ198" s="13"/>
      <c r="AK198" s="13"/>
      <c r="AL198" s="13"/>
      <c r="AM198" s="13"/>
      <c r="AN198" s="13"/>
      <c r="AO198" s="13"/>
      <c r="AP198" s="13"/>
      <c r="AQ198" s="13"/>
      <c r="AR198" s="13"/>
      <c r="AS198" s="13"/>
      <c r="AT198" s="13"/>
      <c r="AU198" s="13"/>
      <c r="AV198" s="13"/>
    </row>
    <row r="199" spans="1:48" ht="38.25" x14ac:dyDescent="0.3">
      <c r="A199" s="11"/>
      <c r="B199" s="13"/>
      <c r="C199" s="85" t="s">
        <v>237</v>
      </c>
      <c r="D199" s="134" t="s">
        <v>434</v>
      </c>
      <c r="E199" s="134" t="s">
        <v>435</v>
      </c>
      <c r="F199" s="266" t="s">
        <v>3</v>
      </c>
      <c r="G199" s="95">
        <v>50</v>
      </c>
      <c r="H199" s="96"/>
      <c r="I199" s="104">
        <f t="shared" si="12"/>
        <v>0</v>
      </c>
      <c r="J199" s="344"/>
      <c r="K199" s="342"/>
      <c r="L199" s="13"/>
      <c r="M199" s="13"/>
      <c r="N199" s="13"/>
      <c r="O199" s="13"/>
      <c r="P199" s="13"/>
      <c r="Q199" s="13"/>
      <c r="R199" s="13"/>
      <c r="S199" s="13"/>
      <c r="T199" s="13"/>
      <c r="U199" s="13"/>
      <c r="V199" s="13"/>
      <c r="W199" s="13"/>
      <c r="X199" s="13"/>
      <c r="Y199" s="13"/>
      <c r="Z199" s="13"/>
      <c r="AA199" s="13"/>
      <c r="AB199" s="13"/>
      <c r="AC199" s="13"/>
      <c r="AD199" s="13"/>
      <c r="AE199" s="13"/>
      <c r="AF199" s="13"/>
      <c r="AG199" s="13"/>
      <c r="AH199" s="13"/>
      <c r="AI199" s="13"/>
      <c r="AJ199" s="13"/>
      <c r="AK199" s="13"/>
      <c r="AL199" s="13"/>
      <c r="AM199" s="13"/>
      <c r="AN199" s="13"/>
      <c r="AO199" s="13"/>
      <c r="AP199" s="13"/>
      <c r="AQ199" s="13"/>
      <c r="AR199" s="13"/>
      <c r="AS199" s="13"/>
      <c r="AT199" s="13"/>
      <c r="AU199" s="13"/>
      <c r="AV199" s="13"/>
    </row>
    <row r="200" spans="1:48" ht="38.25" x14ac:dyDescent="0.3">
      <c r="A200" s="11"/>
      <c r="B200" s="13"/>
      <c r="C200" s="85" t="s">
        <v>239</v>
      </c>
      <c r="D200" s="134" t="s">
        <v>436</v>
      </c>
      <c r="E200" s="134" t="s">
        <v>437</v>
      </c>
      <c r="F200" s="266" t="s">
        <v>3</v>
      </c>
      <c r="G200" s="95">
        <v>50</v>
      </c>
      <c r="H200" s="96"/>
      <c r="I200" s="104">
        <f t="shared" si="12"/>
        <v>0</v>
      </c>
      <c r="J200" s="344"/>
      <c r="K200" s="342"/>
      <c r="L200" s="13"/>
      <c r="M200" s="13"/>
      <c r="N200" s="13"/>
      <c r="O200" s="13"/>
      <c r="P200" s="13"/>
      <c r="Q200" s="13"/>
      <c r="R200" s="13"/>
      <c r="S200" s="13"/>
      <c r="T200" s="13"/>
      <c r="U200" s="13"/>
      <c r="V200" s="13"/>
      <c r="W200" s="13"/>
      <c r="X200" s="13"/>
      <c r="Y200" s="13"/>
      <c r="Z200" s="13"/>
      <c r="AA200" s="13"/>
      <c r="AB200" s="13"/>
      <c r="AC200" s="13"/>
      <c r="AD200" s="13"/>
      <c r="AE200" s="13"/>
      <c r="AF200" s="13"/>
      <c r="AG200" s="13"/>
      <c r="AH200" s="13"/>
      <c r="AI200" s="13"/>
      <c r="AJ200" s="13"/>
      <c r="AK200" s="13"/>
      <c r="AL200" s="13"/>
      <c r="AM200" s="13"/>
      <c r="AN200" s="13"/>
      <c r="AO200" s="13"/>
      <c r="AP200" s="13"/>
      <c r="AQ200" s="13"/>
      <c r="AR200" s="13"/>
      <c r="AS200" s="13"/>
      <c r="AT200" s="13"/>
      <c r="AU200" s="13"/>
      <c r="AV200" s="13"/>
    </row>
    <row r="201" spans="1:48" ht="38.25" x14ac:dyDescent="0.3">
      <c r="A201" s="11"/>
      <c r="B201" s="13"/>
      <c r="C201" s="85" t="s">
        <v>240</v>
      </c>
      <c r="D201" s="134" t="s">
        <v>438</v>
      </c>
      <c r="E201" s="134" t="s">
        <v>439</v>
      </c>
      <c r="F201" s="266" t="s">
        <v>3</v>
      </c>
      <c r="G201" s="95">
        <v>10</v>
      </c>
      <c r="H201" s="96"/>
      <c r="I201" s="104">
        <f t="shared" si="12"/>
        <v>0</v>
      </c>
      <c r="J201" s="344"/>
      <c r="K201" s="342"/>
      <c r="L201" s="13"/>
      <c r="M201" s="13"/>
      <c r="N201" s="13"/>
      <c r="O201" s="13"/>
      <c r="P201" s="13"/>
      <c r="Q201" s="13"/>
      <c r="R201" s="13"/>
      <c r="S201" s="13"/>
      <c r="T201" s="13"/>
      <c r="U201" s="13"/>
      <c r="V201" s="13"/>
      <c r="W201" s="13"/>
      <c r="X201" s="13"/>
      <c r="Y201" s="13"/>
      <c r="Z201" s="13"/>
      <c r="AA201" s="13"/>
      <c r="AB201" s="13"/>
      <c r="AC201" s="13"/>
      <c r="AD201" s="13"/>
      <c r="AE201" s="13"/>
      <c r="AF201" s="13"/>
      <c r="AG201" s="13"/>
      <c r="AH201" s="13"/>
      <c r="AI201" s="13"/>
      <c r="AJ201" s="13"/>
      <c r="AK201" s="13"/>
      <c r="AL201" s="13"/>
      <c r="AM201" s="13"/>
      <c r="AN201" s="13"/>
      <c r="AO201" s="13"/>
      <c r="AP201" s="13"/>
      <c r="AQ201" s="13"/>
      <c r="AR201" s="13"/>
      <c r="AS201" s="13"/>
      <c r="AT201" s="13"/>
      <c r="AU201" s="13"/>
      <c r="AV201" s="13"/>
    </row>
    <row r="202" spans="1:48" ht="38.25" x14ac:dyDescent="0.3">
      <c r="A202" s="11"/>
      <c r="B202" s="13"/>
      <c r="C202" s="85" t="s">
        <v>241</v>
      </c>
      <c r="D202" s="134" t="s">
        <v>440</v>
      </c>
      <c r="E202" s="134" t="s">
        <v>441</v>
      </c>
      <c r="F202" s="266" t="s">
        <v>3</v>
      </c>
      <c r="G202" s="95">
        <v>30</v>
      </c>
      <c r="H202" s="96"/>
      <c r="I202" s="104">
        <f t="shared" si="12"/>
        <v>0</v>
      </c>
      <c r="J202" s="344"/>
      <c r="K202" s="342"/>
      <c r="L202" s="13"/>
      <c r="M202" s="13"/>
      <c r="N202" s="13"/>
      <c r="O202" s="13"/>
      <c r="P202" s="13"/>
      <c r="Q202" s="13"/>
      <c r="R202" s="13"/>
      <c r="S202" s="13"/>
      <c r="T202" s="13"/>
      <c r="U202" s="13"/>
      <c r="V202" s="13"/>
      <c r="W202" s="13"/>
      <c r="X202" s="13"/>
      <c r="Y202" s="13"/>
      <c r="Z202" s="13"/>
      <c r="AA202" s="13"/>
      <c r="AB202" s="13"/>
      <c r="AC202" s="13"/>
      <c r="AD202" s="13"/>
      <c r="AE202" s="13"/>
      <c r="AF202" s="13"/>
      <c r="AG202" s="13"/>
      <c r="AH202" s="13"/>
      <c r="AI202" s="13"/>
      <c r="AJ202" s="13"/>
      <c r="AK202" s="13"/>
      <c r="AL202" s="13"/>
      <c r="AM202" s="13"/>
      <c r="AN202" s="13"/>
      <c r="AO202" s="13"/>
      <c r="AP202" s="13"/>
      <c r="AQ202" s="13"/>
      <c r="AR202" s="13"/>
      <c r="AS202" s="13"/>
      <c r="AT202" s="13"/>
      <c r="AU202" s="13"/>
      <c r="AV202" s="13"/>
    </row>
    <row r="203" spans="1:48" ht="25.5" x14ac:dyDescent="0.3">
      <c r="A203" s="11"/>
      <c r="B203" s="13"/>
      <c r="C203" s="85" t="s">
        <v>453</v>
      </c>
      <c r="D203" s="134" t="s">
        <v>146</v>
      </c>
      <c r="E203" s="134" t="s">
        <v>86</v>
      </c>
      <c r="F203" s="266" t="s">
        <v>3</v>
      </c>
      <c r="G203" s="95">
        <v>15</v>
      </c>
      <c r="H203" s="96"/>
      <c r="I203" s="104">
        <f t="shared" si="12"/>
        <v>0</v>
      </c>
      <c r="J203" s="344"/>
      <c r="K203" s="342"/>
      <c r="L203" s="13"/>
      <c r="M203" s="13"/>
      <c r="N203" s="13"/>
      <c r="O203" s="13"/>
      <c r="P203" s="13"/>
      <c r="Q203" s="13"/>
      <c r="R203" s="13"/>
      <c r="S203" s="13"/>
      <c r="T203" s="13"/>
      <c r="U203" s="13"/>
      <c r="V203" s="13"/>
      <c r="W203" s="13"/>
      <c r="X203" s="13"/>
      <c r="Y203" s="13"/>
      <c r="Z203" s="13"/>
      <c r="AA203" s="13"/>
      <c r="AB203" s="13"/>
      <c r="AC203" s="13"/>
      <c r="AD203" s="13"/>
      <c r="AE203" s="13"/>
      <c r="AF203" s="13"/>
      <c r="AG203" s="13"/>
      <c r="AH203" s="13"/>
      <c r="AI203" s="13"/>
      <c r="AJ203" s="13"/>
      <c r="AK203" s="13"/>
      <c r="AL203" s="13"/>
      <c r="AM203" s="13"/>
      <c r="AN203" s="13"/>
      <c r="AO203" s="13"/>
      <c r="AP203" s="13"/>
      <c r="AQ203" s="13"/>
      <c r="AR203" s="13"/>
      <c r="AS203" s="13"/>
      <c r="AT203" s="13"/>
      <c r="AU203" s="13"/>
      <c r="AV203" s="13"/>
    </row>
    <row r="204" spans="1:48" ht="25.5" x14ac:dyDescent="0.3">
      <c r="A204" s="11"/>
      <c r="B204" s="13"/>
      <c r="C204" s="85" t="s">
        <v>454</v>
      </c>
      <c r="D204" s="134" t="s">
        <v>591</v>
      </c>
      <c r="E204" s="134" t="s">
        <v>592</v>
      </c>
      <c r="F204" s="266" t="s">
        <v>3</v>
      </c>
      <c r="G204" s="95">
        <v>10</v>
      </c>
      <c r="H204" s="96"/>
      <c r="I204" s="104">
        <f t="shared" si="12"/>
        <v>0</v>
      </c>
      <c r="J204" s="344"/>
      <c r="K204" s="342"/>
      <c r="L204" s="13"/>
      <c r="M204" s="13"/>
      <c r="N204" s="13"/>
      <c r="O204" s="13"/>
      <c r="P204" s="13"/>
      <c r="Q204" s="13"/>
      <c r="R204" s="13"/>
      <c r="S204" s="13"/>
      <c r="T204" s="13"/>
      <c r="U204" s="13"/>
      <c r="V204" s="13"/>
      <c r="W204" s="13"/>
      <c r="X204" s="13"/>
      <c r="Y204" s="13"/>
      <c r="Z204" s="13"/>
      <c r="AA204" s="13"/>
      <c r="AB204" s="13"/>
      <c r="AC204" s="13"/>
      <c r="AD204" s="13"/>
      <c r="AE204" s="13"/>
      <c r="AF204" s="13"/>
      <c r="AG204" s="13"/>
      <c r="AH204" s="13"/>
      <c r="AI204" s="13"/>
      <c r="AJ204" s="13"/>
      <c r="AK204" s="13"/>
      <c r="AL204" s="13"/>
      <c r="AM204" s="13"/>
      <c r="AN204" s="13"/>
      <c r="AO204" s="13"/>
      <c r="AP204" s="13"/>
      <c r="AQ204" s="13"/>
      <c r="AR204" s="13"/>
      <c r="AS204" s="13"/>
      <c r="AT204" s="13"/>
      <c r="AU204" s="13"/>
      <c r="AV204" s="13"/>
    </row>
    <row r="205" spans="1:48" ht="25.5" x14ac:dyDescent="0.3">
      <c r="A205" s="11"/>
      <c r="B205" s="13"/>
      <c r="C205" s="85" t="s">
        <v>456</v>
      </c>
      <c r="D205" s="134" t="s">
        <v>442</v>
      </c>
      <c r="E205" s="134" t="s">
        <v>443</v>
      </c>
      <c r="F205" s="266" t="s">
        <v>151</v>
      </c>
      <c r="G205" s="95">
        <v>1</v>
      </c>
      <c r="H205" s="96"/>
      <c r="I205" s="104">
        <f t="shared" si="12"/>
        <v>0</v>
      </c>
      <c r="J205" s="344"/>
      <c r="K205" s="342"/>
      <c r="L205" s="13"/>
      <c r="M205" s="13"/>
      <c r="N205" s="13"/>
      <c r="O205" s="13"/>
      <c r="P205" s="13"/>
      <c r="Q205" s="13"/>
      <c r="R205" s="13"/>
      <c r="S205" s="13"/>
      <c r="T205" s="13"/>
      <c r="U205" s="13"/>
      <c r="V205" s="13"/>
      <c r="W205" s="13"/>
      <c r="X205" s="13"/>
      <c r="Y205" s="13"/>
      <c r="Z205" s="13"/>
      <c r="AA205" s="13"/>
      <c r="AB205" s="13"/>
      <c r="AC205" s="13"/>
      <c r="AD205" s="13"/>
      <c r="AE205" s="13"/>
      <c r="AF205" s="13"/>
      <c r="AG205" s="13"/>
      <c r="AH205" s="13"/>
      <c r="AI205" s="13"/>
      <c r="AJ205" s="13"/>
      <c r="AK205" s="13"/>
      <c r="AL205" s="13"/>
      <c r="AM205" s="13"/>
      <c r="AN205" s="13"/>
      <c r="AO205" s="13"/>
      <c r="AP205" s="13"/>
      <c r="AQ205" s="13"/>
      <c r="AR205" s="13"/>
      <c r="AS205" s="13"/>
      <c r="AT205" s="13"/>
      <c r="AU205" s="13"/>
      <c r="AV205" s="13"/>
    </row>
    <row r="206" spans="1:48" ht="25.5" x14ac:dyDescent="0.3">
      <c r="A206" s="11"/>
      <c r="B206" s="13"/>
      <c r="C206" s="85" t="s">
        <v>458</v>
      </c>
      <c r="D206" s="134" t="s">
        <v>593</v>
      </c>
      <c r="E206" s="134" t="s">
        <v>444</v>
      </c>
      <c r="F206" s="266" t="s">
        <v>151</v>
      </c>
      <c r="G206" s="95">
        <v>3</v>
      </c>
      <c r="H206" s="96"/>
      <c r="I206" s="104">
        <f t="shared" si="12"/>
        <v>0</v>
      </c>
      <c r="J206" s="344"/>
      <c r="K206" s="342"/>
      <c r="L206" s="13"/>
      <c r="M206" s="13"/>
      <c r="N206" s="13"/>
      <c r="O206" s="13"/>
      <c r="P206" s="13"/>
      <c r="Q206" s="13"/>
      <c r="R206" s="13"/>
      <c r="S206" s="13"/>
      <c r="T206" s="13"/>
      <c r="U206" s="13"/>
      <c r="V206" s="13"/>
      <c r="W206" s="13"/>
      <c r="X206" s="13"/>
      <c r="Y206" s="13"/>
      <c r="Z206" s="13"/>
      <c r="AA206" s="13"/>
      <c r="AB206" s="13"/>
      <c r="AC206" s="13"/>
      <c r="AD206" s="13"/>
      <c r="AE206" s="13"/>
      <c r="AF206" s="13"/>
      <c r="AG206" s="13"/>
      <c r="AH206" s="13"/>
      <c r="AI206" s="13"/>
      <c r="AJ206" s="13"/>
      <c r="AK206" s="13"/>
      <c r="AL206" s="13"/>
      <c r="AM206" s="13"/>
      <c r="AN206" s="13"/>
      <c r="AO206" s="13"/>
      <c r="AP206" s="13"/>
      <c r="AQ206" s="13"/>
      <c r="AR206" s="13"/>
      <c r="AS206" s="13"/>
      <c r="AT206" s="13"/>
      <c r="AU206" s="13"/>
      <c r="AV206" s="13"/>
    </row>
    <row r="207" spans="1:48" x14ac:dyDescent="0.3">
      <c r="A207" s="11"/>
      <c r="B207" s="13"/>
      <c r="C207" s="85" t="s">
        <v>594</v>
      </c>
      <c r="D207" s="134" t="s">
        <v>517</v>
      </c>
      <c r="E207" s="134" t="s">
        <v>595</v>
      </c>
      <c r="F207" s="25" t="s">
        <v>184</v>
      </c>
      <c r="G207" s="95">
        <v>1</v>
      </c>
      <c r="H207" s="96"/>
      <c r="I207" s="104">
        <f t="shared" si="12"/>
        <v>0</v>
      </c>
      <c r="J207" s="344"/>
      <c r="K207" s="342"/>
      <c r="L207" s="13"/>
      <c r="M207" s="13"/>
      <c r="N207" s="13"/>
      <c r="O207" s="13"/>
      <c r="P207" s="13"/>
      <c r="Q207" s="13"/>
      <c r="R207" s="13"/>
      <c r="S207" s="13"/>
      <c r="T207" s="13"/>
      <c r="U207" s="13"/>
      <c r="V207" s="13"/>
      <c r="W207" s="13"/>
      <c r="X207" s="13"/>
      <c r="Y207" s="13"/>
      <c r="Z207" s="13"/>
      <c r="AA207" s="13"/>
      <c r="AB207" s="13"/>
      <c r="AC207" s="13"/>
      <c r="AD207" s="13"/>
      <c r="AE207" s="13"/>
      <c r="AF207" s="13"/>
      <c r="AG207" s="13"/>
      <c r="AH207" s="13"/>
      <c r="AI207" s="13"/>
      <c r="AJ207" s="13"/>
      <c r="AK207" s="13"/>
      <c r="AL207" s="13"/>
      <c r="AM207" s="13"/>
      <c r="AN207" s="13"/>
      <c r="AO207" s="13"/>
      <c r="AP207" s="13"/>
      <c r="AQ207" s="13"/>
      <c r="AR207" s="13"/>
      <c r="AS207" s="13"/>
      <c r="AT207" s="13"/>
      <c r="AU207" s="13"/>
      <c r="AV207" s="13"/>
    </row>
    <row r="208" spans="1:48" x14ac:dyDescent="0.3">
      <c r="A208" s="11"/>
      <c r="B208" s="13"/>
      <c r="C208" s="85" t="s">
        <v>596</v>
      </c>
      <c r="D208" s="86" t="s">
        <v>148</v>
      </c>
      <c r="E208" s="86" t="s">
        <v>87</v>
      </c>
      <c r="F208" s="25" t="s">
        <v>184</v>
      </c>
      <c r="G208" s="95">
        <v>1</v>
      </c>
      <c r="H208" s="96"/>
      <c r="I208" s="104">
        <f t="shared" si="12"/>
        <v>0</v>
      </c>
      <c r="J208" s="344"/>
      <c r="K208" s="342"/>
      <c r="L208" s="13"/>
      <c r="M208" s="13"/>
      <c r="N208" s="13"/>
      <c r="O208" s="13"/>
      <c r="P208" s="13"/>
      <c r="Q208" s="13"/>
      <c r="R208" s="13"/>
      <c r="S208" s="13"/>
      <c r="T208" s="13"/>
      <c r="U208" s="13"/>
      <c r="V208" s="13"/>
      <c r="W208" s="13"/>
      <c r="X208" s="13"/>
      <c r="Y208" s="13"/>
      <c r="Z208" s="13"/>
      <c r="AA208" s="13"/>
      <c r="AB208" s="13"/>
      <c r="AC208" s="13"/>
      <c r="AD208" s="13"/>
      <c r="AE208" s="13"/>
      <c r="AF208" s="13"/>
      <c r="AG208" s="13"/>
      <c r="AH208" s="13"/>
      <c r="AI208" s="13"/>
      <c r="AJ208" s="13"/>
      <c r="AK208" s="13"/>
      <c r="AL208" s="13"/>
      <c r="AM208" s="13"/>
      <c r="AN208" s="13"/>
      <c r="AO208" s="13"/>
      <c r="AP208" s="13"/>
      <c r="AQ208" s="13"/>
      <c r="AR208" s="13"/>
      <c r="AS208" s="13"/>
      <c r="AT208" s="13"/>
      <c r="AU208" s="13"/>
      <c r="AV208" s="13"/>
    </row>
    <row r="209" spans="1:48" x14ac:dyDescent="0.3">
      <c r="A209" s="11"/>
      <c r="B209" s="13"/>
      <c r="C209" s="847" t="s">
        <v>157</v>
      </c>
      <c r="D209" s="824"/>
      <c r="E209" s="824"/>
      <c r="F209" s="824"/>
      <c r="G209" s="824"/>
      <c r="H209" s="824"/>
      <c r="I209" s="316">
        <f>SUM(I197:I208)</f>
        <v>0</v>
      </c>
      <c r="J209" s="344"/>
      <c r="K209" s="342"/>
      <c r="L209" s="13"/>
      <c r="M209" s="13"/>
      <c r="N209" s="13"/>
      <c r="O209" s="13"/>
      <c r="P209" s="13"/>
      <c r="Q209" s="13"/>
      <c r="R209" s="13"/>
      <c r="S209" s="13"/>
      <c r="T209" s="13"/>
      <c r="U209" s="13"/>
      <c r="V209" s="13"/>
      <c r="W209" s="13"/>
      <c r="X209" s="13"/>
      <c r="Y209" s="13"/>
      <c r="Z209" s="13"/>
      <c r="AA209" s="13"/>
      <c r="AB209" s="13"/>
      <c r="AC209" s="13"/>
      <c r="AD209" s="13"/>
      <c r="AE209" s="13"/>
      <c r="AF209" s="13"/>
      <c r="AG209" s="13"/>
      <c r="AH209" s="13"/>
      <c r="AI209" s="13"/>
      <c r="AJ209" s="13"/>
      <c r="AK209" s="13"/>
      <c r="AL209" s="13"/>
      <c r="AM209" s="13"/>
      <c r="AN209" s="13"/>
      <c r="AO209" s="13"/>
      <c r="AP209" s="13"/>
      <c r="AQ209" s="13"/>
      <c r="AR209" s="13"/>
      <c r="AS209" s="13"/>
      <c r="AT209" s="13"/>
      <c r="AU209" s="13"/>
      <c r="AV209" s="13"/>
    </row>
    <row r="210" spans="1:48" x14ac:dyDescent="0.3">
      <c r="A210" s="11"/>
      <c r="B210" s="13"/>
      <c r="C210" s="46">
        <v>2.2000000000000002</v>
      </c>
      <c r="D210" s="47" t="s">
        <v>445</v>
      </c>
      <c r="E210" s="47" t="s">
        <v>446</v>
      </c>
      <c r="F210" s="47"/>
      <c r="G210" s="47"/>
      <c r="H210" s="47"/>
      <c r="I210" s="317"/>
      <c r="J210" s="344"/>
      <c r="K210" s="342"/>
      <c r="L210" s="13"/>
      <c r="M210" s="13"/>
      <c r="N210" s="13"/>
      <c r="O210" s="13"/>
      <c r="P210" s="13"/>
      <c r="Q210" s="13"/>
      <c r="R210" s="13"/>
      <c r="S210" s="13"/>
      <c r="T210" s="13"/>
      <c r="U210" s="13"/>
      <c r="V210" s="13"/>
      <c r="W210" s="13"/>
      <c r="X210" s="13"/>
      <c r="Y210" s="13"/>
      <c r="Z210" s="13"/>
      <c r="AA210" s="13"/>
      <c r="AB210" s="13"/>
      <c r="AC210" s="13"/>
      <c r="AD210" s="13"/>
      <c r="AE210" s="13"/>
      <c r="AF210" s="13"/>
      <c r="AG210" s="13"/>
      <c r="AH210" s="13"/>
      <c r="AI210" s="13"/>
      <c r="AJ210" s="13"/>
      <c r="AK210" s="13"/>
      <c r="AL210" s="13"/>
      <c r="AM210" s="13"/>
      <c r="AN210" s="13"/>
      <c r="AO210" s="13"/>
      <c r="AP210" s="13"/>
      <c r="AQ210" s="13"/>
      <c r="AR210" s="13"/>
      <c r="AS210" s="13"/>
      <c r="AT210" s="13"/>
      <c r="AU210" s="13"/>
      <c r="AV210" s="13"/>
    </row>
    <row r="211" spans="1:48" ht="38.25" x14ac:dyDescent="0.3">
      <c r="A211" s="11"/>
      <c r="B211" s="13"/>
      <c r="C211" s="85" t="s">
        <v>235</v>
      </c>
      <c r="D211" s="267" t="s">
        <v>597</v>
      </c>
      <c r="E211" s="267" t="s">
        <v>598</v>
      </c>
      <c r="F211" s="266" t="s">
        <v>151</v>
      </c>
      <c r="G211" s="95">
        <v>1</v>
      </c>
      <c r="H211" s="96"/>
      <c r="I211" s="104">
        <f>G211*H211</f>
        <v>0</v>
      </c>
      <c r="J211" s="344"/>
      <c r="K211" s="342"/>
      <c r="L211" s="13"/>
      <c r="M211" s="13"/>
      <c r="N211" s="13"/>
      <c r="O211" s="13"/>
      <c r="P211" s="13"/>
      <c r="Q211" s="13"/>
      <c r="R211" s="13"/>
      <c r="S211" s="13"/>
      <c r="T211" s="13"/>
      <c r="U211" s="13"/>
      <c r="V211" s="13"/>
      <c r="W211" s="13"/>
      <c r="X211" s="13"/>
      <c r="Y211" s="13"/>
      <c r="Z211" s="13"/>
      <c r="AA211" s="13"/>
      <c r="AB211" s="13"/>
      <c r="AC211" s="13"/>
      <c r="AD211" s="13"/>
      <c r="AE211" s="13"/>
      <c r="AF211" s="13"/>
      <c r="AG211" s="13"/>
      <c r="AH211" s="13"/>
      <c r="AI211" s="13"/>
      <c r="AJ211" s="13"/>
      <c r="AK211" s="13"/>
      <c r="AL211" s="13"/>
      <c r="AM211" s="13"/>
      <c r="AN211" s="13"/>
      <c r="AO211" s="13"/>
      <c r="AP211" s="13"/>
      <c r="AQ211" s="13"/>
      <c r="AR211" s="13"/>
      <c r="AS211" s="13"/>
      <c r="AT211" s="13"/>
      <c r="AU211" s="13"/>
      <c r="AV211" s="13"/>
    </row>
    <row r="212" spans="1:48" ht="38.25" x14ac:dyDescent="0.3">
      <c r="A212" s="11"/>
      <c r="B212" s="13"/>
      <c r="C212" s="85" t="s">
        <v>236</v>
      </c>
      <c r="D212" s="268" t="s">
        <v>599</v>
      </c>
      <c r="E212" s="268" t="s">
        <v>600</v>
      </c>
      <c r="F212" s="266" t="s">
        <v>151</v>
      </c>
      <c r="G212" s="95">
        <v>1</v>
      </c>
      <c r="H212" s="96"/>
      <c r="I212" s="104">
        <f t="shared" ref="I212:I225" si="13">G212*H212</f>
        <v>0</v>
      </c>
      <c r="J212" s="344"/>
      <c r="K212" s="342"/>
      <c r="L212" s="13"/>
      <c r="M212" s="13"/>
      <c r="N212" s="13"/>
      <c r="O212" s="13"/>
      <c r="P212" s="13"/>
      <c r="Q212" s="13"/>
      <c r="R212" s="13"/>
      <c r="S212" s="13"/>
      <c r="T212" s="13"/>
      <c r="U212" s="13"/>
      <c r="V212" s="13"/>
      <c r="W212" s="13"/>
      <c r="X212" s="13"/>
      <c r="Y212" s="13"/>
      <c r="Z212" s="13"/>
      <c r="AA212" s="13"/>
      <c r="AB212" s="13"/>
      <c r="AC212" s="13"/>
      <c r="AD212" s="13"/>
      <c r="AE212" s="13"/>
      <c r="AF212" s="13"/>
      <c r="AG212" s="13"/>
      <c r="AH212" s="13"/>
      <c r="AI212" s="13"/>
      <c r="AJ212" s="13"/>
      <c r="AK212" s="13"/>
      <c r="AL212" s="13"/>
      <c r="AM212" s="13"/>
      <c r="AN212" s="13"/>
      <c r="AO212" s="13"/>
      <c r="AP212" s="13"/>
      <c r="AQ212" s="13"/>
      <c r="AR212" s="13"/>
      <c r="AS212" s="13"/>
      <c r="AT212" s="13"/>
      <c r="AU212" s="13"/>
      <c r="AV212" s="13"/>
    </row>
    <row r="213" spans="1:48" ht="25.5" x14ac:dyDescent="0.3">
      <c r="A213" s="11"/>
      <c r="B213" s="13"/>
      <c r="C213" s="85" t="s">
        <v>237</v>
      </c>
      <c r="D213" s="268" t="s">
        <v>447</v>
      </c>
      <c r="E213" s="268" t="s">
        <v>448</v>
      </c>
      <c r="F213" s="266" t="s">
        <v>151</v>
      </c>
      <c r="G213" s="95">
        <v>2</v>
      </c>
      <c r="H213" s="96"/>
      <c r="I213" s="104">
        <f t="shared" si="13"/>
        <v>0</v>
      </c>
      <c r="J213" s="344"/>
      <c r="K213" s="342"/>
      <c r="L213" s="13"/>
      <c r="M213" s="13"/>
      <c r="N213" s="13"/>
      <c r="O213" s="13"/>
      <c r="P213" s="13"/>
      <c r="Q213" s="13"/>
      <c r="R213" s="13"/>
      <c r="S213" s="13"/>
      <c r="T213" s="13"/>
      <c r="U213" s="13"/>
      <c r="V213" s="13"/>
      <c r="W213" s="13"/>
      <c r="X213" s="13"/>
      <c r="Y213" s="13"/>
      <c r="Z213" s="13"/>
      <c r="AA213" s="13"/>
      <c r="AB213" s="13"/>
      <c r="AC213" s="13"/>
      <c r="AD213" s="13"/>
      <c r="AE213" s="13"/>
      <c r="AF213" s="13"/>
      <c r="AG213" s="13"/>
      <c r="AH213" s="13"/>
      <c r="AI213" s="13"/>
      <c r="AJ213" s="13"/>
      <c r="AK213" s="13"/>
      <c r="AL213" s="13"/>
      <c r="AM213" s="13"/>
      <c r="AN213" s="13"/>
      <c r="AO213" s="13"/>
      <c r="AP213" s="13"/>
      <c r="AQ213" s="13"/>
      <c r="AR213" s="13"/>
      <c r="AS213" s="13"/>
      <c r="AT213" s="13"/>
      <c r="AU213" s="13"/>
      <c r="AV213" s="13"/>
    </row>
    <row r="214" spans="1:48" ht="25.5" x14ac:dyDescent="0.3">
      <c r="A214" s="11"/>
      <c r="B214" s="13"/>
      <c r="C214" s="85" t="s">
        <v>239</v>
      </c>
      <c r="D214" s="268" t="s">
        <v>601</v>
      </c>
      <c r="E214" s="268" t="s">
        <v>602</v>
      </c>
      <c r="F214" s="266" t="s">
        <v>603</v>
      </c>
      <c r="G214" s="95">
        <v>1</v>
      </c>
      <c r="H214" s="96"/>
      <c r="I214" s="104">
        <f t="shared" si="13"/>
        <v>0</v>
      </c>
      <c r="J214" s="344"/>
      <c r="K214" s="342"/>
      <c r="L214" s="13"/>
      <c r="M214" s="13"/>
      <c r="N214" s="13"/>
      <c r="O214" s="13"/>
      <c r="P214" s="13"/>
      <c r="Q214" s="13"/>
      <c r="R214" s="13"/>
      <c r="S214" s="13"/>
      <c r="T214" s="13"/>
      <c r="U214" s="13"/>
      <c r="V214" s="13"/>
      <c r="W214" s="13"/>
      <c r="X214" s="13"/>
      <c r="Y214" s="13"/>
      <c r="Z214" s="13"/>
      <c r="AA214" s="13"/>
      <c r="AB214" s="13"/>
      <c r="AC214" s="13"/>
      <c r="AD214" s="13"/>
      <c r="AE214" s="13"/>
      <c r="AF214" s="13"/>
      <c r="AG214" s="13"/>
      <c r="AH214" s="13"/>
      <c r="AI214" s="13"/>
      <c r="AJ214" s="13"/>
      <c r="AK214" s="13"/>
      <c r="AL214" s="13"/>
      <c r="AM214" s="13"/>
      <c r="AN214" s="13"/>
      <c r="AO214" s="13"/>
      <c r="AP214" s="13"/>
      <c r="AQ214" s="13"/>
      <c r="AR214" s="13"/>
      <c r="AS214" s="13"/>
      <c r="AT214" s="13"/>
      <c r="AU214" s="13"/>
      <c r="AV214" s="13"/>
    </row>
    <row r="215" spans="1:48" ht="25.5" x14ac:dyDescent="0.3">
      <c r="A215" s="11"/>
      <c r="B215" s="13"/>
      <c r="C215" s="85" t="s">
        <v>240</v>
      </c>
      <c r="D215" s="268" t="s">
        <v>147</v>
      </c>
      <c r="E215" s="268" t="s">
        <v>88</v>
      </c>
      <c r="F215" s="266" t="s">
        <v>151</v>
      </c>
      <c r="G215" s="95">
        <v>2</v>
      </c>
      <c r="H215" s="96"/>
      <c r="I215" s="104">
        <f t="shared" si="13"/>
        <v>0</v>
      </c>
      <c r="J215" s="344"/>
      <c r="K215" s="342"/>
      <c r="L215" s="13"/>
      <c r="M215" s="13"/>
      <c r="N215" s="13"/>
      <c r="O215" s="13"/>
      <c r="P215" s="13"/>
      <c r="Q215" s="13"/>
      <c r="R215" s="13"/>
      <c r="S215" s="13"/>
      <c r="T215" s="13"/>
      <c r="U215" s="13"/>
      <c r="V215" s="13"/>
      <c r="W215" s="13"/>
      <c r="X215" s="13"/>
      <c r="Y215" s="13"/>
      <c r="Z215" s="13"/>
      <c r="AA215" s="13"/>
      <c r="AB215" s="13"/>
      <c r="AC215" s="13"/>
      <c r="AD215" s="13"/>
      <c r="AE215" s="13"/>
      <c r="AF215" s="13"/>
      <c r="AG215" s="13"/>
      <c r="AH215" s="13"/>
      <c r="AI215" s="13"/>
      <c r="AJ215" s="13"/>
      <c r="AK215" s="13"/>
      <c r="AL215" s="13"/>
      <c r="AM215" s="13"/>
      <c r="AN215" s="13"/>
      <c r="AO215" s="13"/>
      <c r="AP215" s="13"/>
      <c r="AQ215" s="13"/>
      <c r="AR215" s="13"/>
      <c r="AS215" s="13"/>
      <c r="AT215" s="13"/>
      <c r="AU215" s="13"/>
      <c r="AV215" s="13"/>
    </row>
    <row r="216" spans="1:48" ht="25.5" x14ac:dyDescent="0.3">
      <c r="A216" s="11"/>
      <c r="B216" s="13"/>
      <c r="C216" s="85" t="s">
        <v>241</v>
      </c>
      <c r="D216" s="268" t="s">
        <v>449</v>
      </c>
      <c r="E216" s="268" t="s">
        <v>450</v>
      </c>
      <c r="F216" s="266" t="s">
        <v>151</v>
      </c>
      <c r="G216" s="95">
        <v>6</v>
      </c>
      <c r="H216" s="96"/>
      <c r="I216" s="104">
        <f t="shared" si="13"/>
        <v>0</v>
      </c>
      <c r="J216" s="344"/>
      <c r="K216" s="342"/>
      <c r="L216" s="13"/>
      <c r="M216" s="13"/>
      <c r="N216" s="13"/>
      <c r="O216" s="13"/>
      <c r="P216" s="13"/>
      <c r="Q216" s="13"/>
      <c r="R216" s="13"/>
      <c r="S216" s="13"/>
      <c r="T216" s="13"/>
      <c r="U216" s="13"/>
      <c r="V216" s="13"/>
      <c r="W216" s="13"/>
      <c r="X216" s="13"/>
      <c r="Y216" s="13"/>
      <c r="Z216" s="13"/>
      <c r="AA216" s="13"/>
      <c r="AB216" s="13"/>
      <c r="AC216" s="13"/>
      <c r="AD216" s="13"/>
      <c r="AE216" s="13"/>
      <c r="AF216" s="13"/>
      <c r="AG216" s="13"/>
      <c r="AH216" s="13"/>
      <c r="AI216" s="13"/>
      <c r="AJ216" s="13"/>
      <c r="AK216" s="13"/>
      <c r="AL216" s="13"/>
      <c r="AM216" s="13"/>
      <c r="AN216" s="13"/>
      <c r="AO216" s="13"/>
      <c r="AP216" s="13"/>
      <c r="AQ216" s="13"/>
      <c r="AR216" s="13"/>
      <c r="AS216" s="13"/>
      <c r="AT216" s="13"/>
      <c r="AU216" s="13"/>
      <c r="AV216" s="13"/>
    </row>
    <row r="217" spans="1:48" ht="25.5" x14ac:dyDescent="0.3">
      <c r="A217" s="11"/>
      <c r="B217" s="13"/>
      <c r="C217" s="85" t="s">
        <v>453</v>
      </c>
      <c r="D217" s="268" t="s">
        <v>451</v>
      </c>
      <c r="E217" s="268" t="s">
        <v>452</v>
      </c>
      <c r="F217" s="266" t="s">
        <v>151</v>
      </c>
      <c r="G217" s="95">
        <v>2</v>
      </c>
      <c r="H217" s="96"/>
      <c r="I217" s="104">
        <f t="shared" si="13"/>
        <v>0</v>
      </c>
      <c r="J217" s="344"/>
      <c r="K217" s="342"/>
      <c r="L217" s="13"/>
      <c r="M217" s="13"/>
      <c r="N217" s="13"/>
      <c r="O217" s="13"/>
      <c r="P217" s="13"/>
      <c r="Q217" s="13"/>
      <c r="R217" s="13"/>
      <c r="S217" s="13"/>
      <c r="T217" s="13"/>
      <c r="U217" s="13"/>
      <c r="V217" s="13"/>
      <c r="W217" s="13"/>
      <c r="X217" s="13"/>
      <c r="Y217" s="13"/>
      <c r="Z217" s="13"/>
      <c r="AA217" s="13"/>
      <c r="AB217" s="13"/>
      <c r="AC217" s="13"/>
      <c r="AD217" s="13"/>
      <c r="AE217" s="13"/>
      <c r="AF217" s="13"/>
      <c r="AG217" s="13"/>
      <c r="AH217" s="13"/>
      <c r="AI217" s="13"/>
      <c r="AJ217" s="13"/>
      <c r="AK217" s="13"/>
      <c r="AL217" s="13"/>
      <c r="AM217" s="13"/>
      <c r="AN217" s="13"/>
      <c r="AO217" s="13"/>
      <c r="AP217" s="13"/>
      <c r="AQ217" s="13"/>
      <c r="AR217" s="13"/>
      <c r="AS217" s="13"/>
      <c r="AT217" s="13"/>
      <c r="AU217" s="13"/>
      <c r="AV217" s="13"/>
    </row>
    <row r="218" spans="1:48" ht="25.5" x14ac:dyDescent="0.3">
      <c r="A218" s="11"/>
      <c r="B218" s="13"/>
      <c r="C218" s="85" t="s">
        <v>454</v>
      </c>
      <c r="D218" s="268" t="s">
        <v>604</v>
      </c>
      <c r="E218" s="268" t="s">
        <v>645</v>
      </c>
      <c r="F218" s="266" t="s">
        <v>151</v>
      </c>
      <c r="G218" s="95">
        <v>3</v>
      </c>
      <c r="H218" s="96"/>
      <c r="I218" s="104">
        <f t="shared" si="13"/>
        <v>0</v>
      </c>
      <c r="J218" s="344"/>
      <c r="K218" s="342"/>
      <c r="L218" s="13"/>
      <c r="M218" s="13"/>
      <c r="N218" s="13"/>
      <c r="O218" s="13"/>
      <c r="P218" s="13"/>
      <c r="Q218" s="13"/>
      <c r="R218" s="13"/>
      <c r="S218" s="13"/>
      <c r="T218" s="13"/>
      <c r="U218" s="13"/>
      <c r="V218" s="13"/>
      <c r="W218" s="13"/>
      <c r="X218" s="13"/>
      <c r="Y218" s="13"/>
      <c r="Z218" s="13"/>
      <c r="AA218" s="13"/>
      <c r="AB218" s="13"/>
      <c r="AC218" s="13"/>
      <c r="AD218" s="13"/>
      <c r="AE218" s="13"/>
      <c r="AF218" s="13"/>
      <c r="AG218" s="13"/>
      <c r="AH218" s="13"/>
      <c r="AI218" s="13"/>
      <c r="AJ218" s="13"/>
      <c r="AK218" s="13"/>
      <c r="AL218" s="13"/>
      <c r="AM218" s="13"/>
      <c r="AN218" s="13"/>
      <c r="AO218" s="13"/>
      <c r="AP218" s="13"/>
      <c r="AQ218" s="13"/>
      <c r="AR218" s="13"/>
      <c r="AS218" s="13"/>
      <c r="AT218" s="13"/>
      <c r="AU218" s="13"/>
      <c r="AV218" s="13"/>
    </row>
    <row r="219" spans="1:48" ht="25.5" x14ac:dyDescent="0.3">
      <c r="A219" s="11"/>
      <c r="B219" s="13"/>
      <c r="C219" s="85" t="s">
        <v>456</v>
      </c>
      <c r="D219" s="268" t="s">
        <v>605</v>
      </c>
      <c r="E219" s="268" t="s">
        <v>606</v>
      </c>
      <c r="F219" s="85" t="s">
        <v>603</v>
      </c>
      <c r="G219" s="95">
        <v>1</v>
      </c>
      <c r="H219" s="96"/>
      <c r="I219" s="104">
        <f t="shared" si="13"/>
        <v>0</v>
      </c>
      <c r="J219" s="344"/>
      <c r="K219" s="342"/>
      <c r="L219" s="13"/>
      <c r="M219" s="13"/>
      <c r="N219" s="13"/>
      <c r="O219" s="13"/>
      <c r="P219" s="13"/>
      <c r="Q219" s="13"/>
      <c r="R219" s="13"/>
      <c r="S219" s="13"/>
      <c r="T219" s="13"/>
      <c r="U219" s="13"/>
      <c r="V219" s="13"/>
      <c r="W219" s="13"/>
      <c r="X219" s="13"/>
      <c r="Y219" s="13"/>
      <c r="Z219" s="13"/>
      <c r="AA219" s="13"/>
      <c r="AB219" s="13"/>
      <c r="AC219" s="13"/>
      <c r="AD219" s="13"/>
      <c r="AE219" s="13"/>
      <c r="AF219" s="13"/>
      <c r="AG219" s="13"/>
      <c r="AH219" s="13"/>
      <c r="AI219" s="13"/>
      <c r="AJ219" s="13"/>
      <c r="AK219" s="13"/>
      <c r="AL219" s="13"/>
      <c r="AM219" s="13"/>
      <c r="AN219" s="13"/>
      <c r="AO219" s="13"/>
      <c r="AP219" s="13"/>
      <c r="AQ219" s="13"/>
      <c r="AR219" s="13"/>
      <c r="AS219" s="13"/>
      <c r="AT219" s="13"/>
      <c r="AU219" s="13"/>
      <c r="AV219" s="13"/>
    </row>
    <row r="220" spans="1:48" ht="32.25" customHeight="1" x14ac:dyDescent="0.3">
      <c r="A220" s="11"/>
      <c r="B220" s="13"/>
      <c r="C220" s="85" t="s">
        <v>458</v>
      </c>
      <c r="D220" s="268" t="s">
        <v>607</v>
      </c>
      <c r="E220" s="268" t="s">
        <v>608</v>
      </c>
      <c r="F220" s="266" t="s">
        <v>151</v>
      </c>
      <c r="G220" s="95">
        <v>2</v>
      </c>
      <c r="H220" s="96"/>
      <c r="I220" s="104">
        <f>G220*H220</f>
        <v>0</v>
      </c>
      <c r="J220" s="344"/>
      <c r="K220" s="342"/>
      <c r="L220" s="13"/>
      <c r="M220" s="13"/>
      <c r="N220" s="13"/>
      <c r="O220" s="13"/>
      <c r="P220" s="13"/>
      <c r="Q220" s="13"/>
      <c r="R220" s="13"/>
      <c r="S220" s="13"/>
      <c r="T220" s="13"/>
      <c r="U220" s="13"/>
      <c r="V220" s="13"/>
      <c r="W220" s="13"/>
      <c r="X220" s="13"/>
      <c r="Y220" s="13"/>
      <c r="Z220" s="13"/>
      <c r="AA220" s="13"/>
      <c r="AB220" s="13"/>
      <c r="AC220" s="13"/>
      <c r="AD220" s="13"/>
      <c r="AE220" s="13"/>
      <c r="AF220" s="13"/>
      <c r="AG220" s="13"/>
      <c r="AH220" s="13"/>
      <c r="AI220" s="13"/>
      <c r="AJ220" s="13"/>
      <c r="AK220" s="13"/>
      <c r="AL220" s="13"/>
      <c r="AM220" s="13"/>
      <c r="AN220" s="13"/>
      <c r="AO220" s="13"/>
      <c r="AP220" s="13"/>
      <c r="AQ220" s="13"/>
      <c r="AR220" s="13"/>
      <c r="AS220" s="13"/>
      <c r="AT220" s="13"/>
      <c r="AU220" s="13"/>
      <c r="AV220" s="13"/>
    </row>
    <row r="221" spans="1:48" ht="27.75" customHeight="1" x14ac:dyDescent="0.3">
      <c r="A221" s="11"/>
      <c r="B221" s="13"/>
      <c r="C221" s="85" t="s">
        <v>594</v>
      </c>
      <c r="D221" s="268" t="s">
        <v>609</v>
      </c>
      <c r="E221" s="268" t="s">
        <v>610</v>
      </c>
      <c r="F221" s="266" t="s">
        <v>151</v>
      </c>
      <c r="G221" s="95">
        <v>1</v>
      </c>
      <c r="H221" s="96"/>
      <c r="I221" s="104">
        <f t="shared" si="13"/>
        <v>0</v>
      </c>
      <c r="J221" s="344"/>
      <c r="K221" s="342"/>
      <c r="L221" s="13"/>
      <c r="M221" s="13"/>
      <c r="N221" s="13"/>
      <c r="O221" s="13"/>
      <c r="P221" s="13"/>
      <c r="Q221" s="13"/>
      <c r="R221" s="13"/>
      <c r="S221" s="13"/>
      <c r="T221" s="13"/>
      <c r="U221" s="13"/>
      <c r="V221" s="13"/>
      <c r="W221" s="13"/>
      <c r="X221" s="13"/>
      <c r="Y221" s="13"/>
      <c r="Z221" s="13"/>
      <c r="AA221" s="13"/>
      <c r="AB221" s="13"/>
      <c r="AC221" s="13"/>
      <c r="AD221" s="13"/>
      <c r="AE221" s="13"/>
      <c r="AF221" s="13"/>
      <c r="AG221" s="13"/>
      <c r="AH221" s="13"/>
      <c r="AI221" s="13"/>
      <c r="AJ221" s="13"/>
      <c r="AK221" s="13"/>
      <c r="AL221" s="13"/>
      <c r="AM221" s="13"/>
      <c r="AN221" s="13"/>
      <c r="AO221" s="13"/>
      <c r="AP221" s="13"/>
      <c r="AQ221" s="13"/>
      <c r="AR221" s="13"/>
      <c r="AS221" s="13"/>
      <c r="AT221" s="13"/>
      <c r="AU221" s="13"/>
      <c r="AV221" s="13"/>
    </row>
    <row r="222" spans="1:48" ht="31.5" customHeight="1" x14ac:dyDescent="0.3">
      <c r="A222" s="11"/>
      <c r="B222" s="13"/>
      <c r="C222" s="85" t="s">
        <v>596</v>
      </c>
      <c r="D222" s="268" t="s">
        <v>611</v>
      </c>
      <c r="E222" s="268" t="s">
        <v>612</v>
      </c>
      <c r="F222" s="266" t="s">
        <v>151</v>
      </c>
      <c r="G222" s="95">
        <v>2</v>
      </c>
      <c r="H222" s="96"/>
      <c r="I222" s="104">
        <f>G222*H222</f>
        <v>0</v>
      </c>
      <c r="J222" s="344"/>
      <c r="K222" s="342"/>
      <c r="L222" s="13"/>
      <c r="M222" s="13"/>
      <c r="N222" s="13"/>
      <c r="O222" s="13"/>
      <c r="P222" s="13"/>
      <c r="Q222" s="13"/>
      <c r="R222" s="13"/>
      <c r="S222" s="13"/>
      <c r="T222" s="13"/>
      <c r="U222" s="13"/>
      <c r="V222" s="13"/>
      <c r="W222" s="13"/>
      <c r="X222" s="13"/>
      <c r="Y222" s="13"/>
      <c r="Z222" s="13"/>
      <c r="AA222" s="13"/>
      <c r="AB222" s="13"/>
      <c r="AC222" s="13"/>
      <c r="AD222" s="13"/>
      <c r="AE222" s="13"/>
      <c r="AF222" s="13"/>
      <c r="AG222" s="13"/>
      <c r="AH222" s="13"/>
      <c r="AI222" s="13"/>
      <c r="AJ222" s="13"/>
      <c r="AK222" s="13"/>
      <c r="AL222" s="13"/>
      <c r="AM222" s="13"/>
      <c r="AN222" s="13"/>
      <c r="AO222" s="13"/>
      <c r="AP222" s="13"/>
      <c r="AQ222" s="13"/>
      <c r="AR222" s="13"/>
      <c r="AS222" s="13"/>
      <c r="AT222" s="13"/>
      <c r="AU222" s="13"/>
      <c r="AV222" s="13"/>
    </row>
    <row r="223" spans="1:48" ht="25.5" customHeight="1" x14ac:dyDescent="0.3">
      <c r="A223" s="11"/>
      <c r="B223" s="13"/>
      <c r="C223" s="85" t="s">
        <v>616</v>
      </c>
      <c r="D223" s="268" t="s">
        <v>613</v>
      </c>
      <c r="E223" s="268" t="s">
        <v>614</v>
      </c>
      <c r="F223" s="266" t="s">
        <v>151</v>
      </c>
      <c r="G223" s="95">
        <v>2</v>
      </c>
      <c r="H223" s="96"/>
      <c r="I223" s="104">
        <f t="shared" si="13"/>
        <v>0</v>
      </c>
      <c r="J223" s="344"/>
      <c r="K223" s="342"/>
      <c r="L223" s="13"/>
      <c r="M223" s="13"/>
      <c r="N223" s="13"/>
      <c r="O223" s="13"/>
      <c r="P223" s="13"/>
      <c r="Q223" s="13"/>
      <c r="R223" s="13"/>
      <c r="S223" s="13"/>
      <c r="T223" s="13"/>
      <c r="U223" s="13"/>
      <c r="V223" s="13"/>
      <c r="W223" s="13"/>
      <c r="X223" s="13"/>
      <c r="Y223" s="13"/>
      <c r="Z223" s="13"/>
      <c r="AA223" s="13"/>
      <c r="AB223" s="13"/>
      <c r="AC223" s="13"/>
      <c r="AD223" s="13"/>
      <c r="AE223" s="13"/>
      <c r="AF223" s="13"/>
      <c r="AG223" s="13"/>
      <c r="AH223" s="13"/>
      <c r="AI223" s="13"/>
      <c r="AJ223" s="13"/>
      <c r="AK223" s="13"/>
      <c r="AL223" s="13"/>
      <c r="AM223" s="13"/>
      <c r="AN223" s="13"/>
      <c r="AO223" s="13"/>
      <c r="AP223" s="13"/>
      <c r="AQ223" s="13"/>
      <c r="AR223" s="13"/>
      <c r="AS223" s="13"/>
      <c r="AT223" s="13"/>
      <c r="AU223" s="13"/>
      <c r="AV223" s="13"/>
    </row>
    <row r="224" spans="1:48" ht="25.5" x14ac:dyDescent="0.3">
      <c r="A224" s="11"/>
      <c r="B224" s="13"/>
      <c r="C224" s="85" t="s">
        <v>617</v>
      </c>
      <c r="D224" s="268" t="s">
        <v>615</v>
      </c>
      <c r="E224" s="268" t="s">
        <v>455</v>
      </c>
      <c r="F224" s="266" t="s">
        <v>151</v>
      </c>
      <c r="G224" s="95">
        <v>1</v>
      </c>
      <c r="H224" s="96"/>
      <c r="I224" s="104">
        <f t="shared" si="13"/>
        <v>0</v>
      </c>
      <c r="J224" s="344"/>
      <c r="K224" s="342"/>
      <c r="L224" s="13"/>
      <c r="M224" s="13"/>
      <c r="N224" s="13"/>
      <c r="O224" s="13"/>
      <c r="P224" s="13"/>
      <c r="Q224" s="13"/>
      <c r="R224" s="13"/>
      <c r="S224" s="13"/>
      <c r="T224" s="13"/>
      <c r="U224" s="13"/>
      <c r="V224" s="13"/>
      <c r="W224" s="13"/>
      <c r="X224" s="13"/>
      <c r="Y224" s="13"/>
      <c r="Z224" s="13"/>
      <c r="AA224" s="13"/>
      <c r="AB224" s="13"/>
      <c r="AC224" s="13"/>
      <c r="AD224" s="13"/>
      <c r="AE224" s="13"/>
      <c r="AF224" s="13"/>
      <c r="AG224" s="13"/>
      <c r="AH224" s="13"/>
      <c r="AI224" s="13"/>
      <c r="AJ224" s="13"/>
      <c r="AK224" s="13"/>
      <c r="AL224" s="13"/>
      <c r="AM224" s="13"/>
      <c r="AN224" s="13"/>
      <c r="AO224" s="13"/>
      <c r="AP224" s="13"/>
      <c r="AQ224" s="13"/>
      <c r="AR224" s="13"/>
      <c r="AS224" s="13"/>
      <c r="AT224" s="13"/>
      <c r="AU224" s="13"/>
      <c r="AV224" s="13"/>
    </row>
    <row r="225" spans="1:48" ht="27" x14ac:dyDescent="0.3">
      <c r="A225" s="11"/>
      <c r="B225" s="13"/>
      <c r="C225" s="85" t="s">
        <v>618</v>
      </c>
      <c r="D225" s="86" t="s">
        <v>148</v>
      </c>
      <c r="E225" s="86" t="s">
        <v>457</v>
      </c>
      <c r="F225" s="22" t="s">
        <v>184</v>
      </c>
      <c r="G225" s="95">
        <v>1</v>
      </c>
      <c r="H225" s="96"/>
      <c r="I225" s="104">
        <f t="shared" si="13"/>
        <v>0</v>
      </c>
      <c r="J225" s="344"/>
      <c r="K225" s="342"/>
      <c r="L225" s="13"/>
      <c r="M225" s="13"/>
      <c r="N225" s="13"/>
      <c r="O225" s="13"/>
      <c r="P225" s="13"/>
      <c r="Q225" s="13"/>
      <c r="R225" s="13"/>
      <c r="S225" s="13"/>
      <c r="T225" s="13"/>
      <c r="U225" s="13"/>
      <c r="V225" s="13"/>
      <c r="W225" s="13"/>
      <c r="X225" s="13"/>
      <c r="Y225" s="13"/>
      <c r="Z225" s="13"/>
      <c r="AA225" s="13"/>
      <c r="AB225" s="13"/>
      <c r="AC225" s="13"/>
      <c r="AD225" s="13"/>
      <c r="AE225" s="13"/>
      <c r="AF225" s="13"/>
      <c r="AG225" s="13"/>
      <c r="AH225" s="13"/>
      <c r="AI225" s="13"/>
      <c r="AJ225" s="13"/>
      <c r="AK225" s="13"/>
      <c r="AL225" s="13"/>
      <c r="AM225" s="13"/>
      <c r="AN225" s="13"/>
      <c r="AO225" s="13"/>
      <c r="AP225" s="13"/>
      <c r="AQ225" s="13"/>
      <c r="AR225" s="13"/>
      <c r="AS225" s="13"/>
      <c r="AT225" s="13"/>
      <c r="AU225" s="13"/>
      <c r="AV225" s="13"/>
    </row>
    <row r="226" spans="1:48" ht="27" x14ac:dyDescent="0.3">
      <c r="A226" s="11"/>
      <c r="B226" s="13"/>
      <c r="C226" s="85" t="s">
        <v>619</v>
      </c>
      <c r="D226" s="86" t="s">
        <v>459</v>
      </c>
      <c r="E226" s="86" t="s">
        <v>460</v>
      </c>
      <c r="F226" s="266" t="s">
        <v>151</v>
      </c>
      <c r="G226" s="95">
        <v>1</v>
      </c>
      <c r="H226" s="96"/>
      <c r="I226" s="104">
        <f>G226*H226</f>
        <v>0</v>
      </c>
      <c r="J226" s="344"/>
      <c r="K226" s="342"/>
      <c r="L226" s="13"/>
      <c r="M226" s="13"/>
      <c r="N226" s="13"/>
      <c r="O226" s="13"/>
      <c r="P226" s="13"/>
      <c r="Q226" s="13"/>
      <c r="R226" s="13"/>
      <c r="S226" s="13"/>
      <c r="T226" s="13"/>
      <c r="U226" s="13"/>
      <c r="V226" s="13"/>
      <c r="W226" s="13"/>
      <c r="X226" s="13"/>
      <c r="Y226" s="13"/>
      <c r="Z226" s="13"/>
      <c r="AA226" s="13"/>
      <c r="AB226" s="13"/>
      <c r="AC226" s="13"/>
      <c r="AD226" s="13"/>
      <c r="AE226" s="13"/>
      <c r="AF226" s="13"/>
      <c r="AG226" s="13"/>
      <c r="AH226" s="13"/>
      <c r="AI226" s="13"/>
      <c r="AJ226" s="13"/>
      <c r="AK226" s="13"/>
      <c r="AL226" s="13"/>
      <c r="AM226" s="13"/>
      <c r="AN226" s="13"/>
      <c r="AO226" s="13"/>
      <c r="AP226" s="13"/>
      <c r="AQ226" s="13"/>
      <c r="AR226" s="13"/>
      <c r="AS226" s="13"/>
      <c r="AT226" s="13"/>
      <c r="AU226" s="13"/>
      <c r="AV226" s="13"/>
    </row>
    <row r="227" spans="1:48" x14ac:dyDescent="0.3">
      <c r="A227" s="11"/>
      <c r="B227" s="13"/>
      <c r="C227" s="790" t="s">
        <v>157</v>
      </c>
      <c r="D227" s="791"/>
      <c r="E227" s="791"/>
      <c r="F227" s="792"/>
      <c r="G227" s="792"/>
      <c r="H227" s="793"/>
      <c r="I227" s="316">
        <f>SUM(I211:I226)</f>
        <v>0</v>
      </c>
      <c r="J227" s="344"/>
      <c r="K227" s="342"/>
      <c r="L227" s="13"/>
      <c r="M227" s="13"/>
      <c r="N227" s="13"/>
      <c r="O227" s="13"/>
      <c r="P227" s="13"/>
      <c r="Q227" s="13"/>
      <c r="R227" s="13"/>
      <c r="S227" s="13"/>
      <c r="T227" s="13"/>
      <c r="U227" s="13"/>
      <c r="V227" s="13"/>
      <c r="W227" s="13"/>
      <c r="X227" s="13"/>
      <c r="Y227" s="13"/>
      <c r="Z227" s="13"/>
      <c r="AA227" s="13"/>
      <c r="AB227" s="13"/>
      <c r="AC227" s="13"/>
      <c r="AD227" s="13"/>
      <c r="AE227" s="13"/>
      <c r="AF227" s="13"/>
      <c r="AG227" s="13"/>
      <c r="AH227" s="13"/>
      <c r="AI227" s="13"/>
      <c r="AJ227" s="13"/>
      <c r="AK227" s="13"/>
      <c r="AL227" s="13"/>
      <c r="AM227" s="13"/>
      <c r="AN227" s="13"/>
      <c r="AO227" s="13"/>
      <c r="AP227" s="13"/>
      <c r="AQ227" s="13"/>
      <c r="AR227" s="13"/>
      <c r="AS227" s="13"/>
      <c r="AT227" s="13"/>
      <c r="AU227" s="13"/>
      <c r="AV227" s="13"/>
    </row>
    <row r="228" spans="1:48" x14ac:dyDescent="0.3">
      <c r="A228" s="11"/>
      <c r="B228" s="13"/>
      <c r="C228" s="298">
        <v>2.2999999999999998</v>
      </c>
      <c r="D228" s="299" t="s">
        <v>102</v>
      </c>
      <c r="E228" s="299" t="s">
        <v>55</v>
      </c>
      <c r="F228" s="299"/>
      <c r="G228" s="299"/>
      <c r="H228" s="299"/>
      <c r="I228" s="318"/>
      <c r="J228" s="344"/>
      <c r="K228" s="342"/>
      <c r="L228" s="13"/>
      <c r="M228" s="13"/>
      <c r="N228" s="13"/>
      <c r="O228" s="13"/>
      <c r="P228" s="13"/>
      <c r="Q228" s="13"/>
      <c r="R228" s="13"/>
      <c r="S228" s="13"/>
      <c r="T228" s="13"/>
      <c r="U228" s="13"/>
      <c r="V228" s="13"/>
      <c r="W228" s="13"/>
      <c r="X228" s="13"/>
      <c r="Y228" s="13"/>
      <c r="Z228" s="13"/>
      <c r="AA228" s="13"/>
      <c r="AB228" s="13"/>
      <c r="AC228" s="13"/>
      <c r="AD228" s="13"/>
      <c r="AE228" s="13"/>
      <c r="AF228" s="13"/>
      <c r="AG228" s="13"/>
      <c r="AH228" s="13"/>
      <c r="AI228" s="13"/>
      <c r="AJ228" s="13"/>
      <c r="AK228" s="13"/>
      <c r="AL228" s="13"/>
      <c r="AM228" s="13"/>
      <c r="AN228" s="13"/>
      <c r="AO228" s="13"/>
      <c r="AP228" s="13"/>
      <c r="AQ228" s="13"/>
      <c r="AR228" s="13"/>
      <c r="AS228" s="13"/>
      <c r="AT228" s="13"/>
      <c r="AU228" s="13"/>
      <c r="AV228" s="13"/>
    </row>
    <row r="229" spans="1:48" ht="134.25" customHeight="1" x14ac:dyDescent="0.3">
      <c r="A229" s="11"/>
      <c r="B229" s="13"/>
      <c r="C229" s="85" t="s">
        <v>463</v>
      </c>
      <c r="D229" s="134" t="s">
        <v>620</v>
      </c>
      <c r="E229" s="134" t="s">
        <v>621</v>
      </c>
      <c r="F229" s="269" t="s">
        <v>151</v>
      </c>
      <c r="G229" s="95">
        <f>2+5</f>
        <v>7</v>
      </c>
      <c r="H229" s="111"/>
      <c r="I229" s="104">
        <f t="shared" ref="I229:I233" si="14">H229*G229</f>
        <v>0</v>
      </c>
      <c r="J229" s="344"/>
      <c r="K229" s="342"/>
      <c r="L229" s="13"/>
      <c r="M229" s="13"/>
      <c r="N229" s="13"/>
      <c r="O229" s="13"/>
      <c r="P229" s="13"/>
      <c r="Q229" s="13"/>
      <c r="R229" s="13"/>
      <c r="S229" s="13"/>
      <c r="T229" s="13"/>
      <c r="U229" s="13"/>
      <c r="V229" s="13"/>
      <c r="W229" s="13"/>
      <c r="X229" s="13"/>
      <c r="Y229" s="13"/>
      <c r="Z229" s="13"/>
      <c r="AA229" s="13"/>
      <c r="AB229" s="13"/>
      <c r="AC229" s="13"/>
      <c r="AD229" s="13"/>
      <c r="AE229" s="13"/>
      <c r="AF229" s="13"/>
      <c r="AG229" s="13"/>
      <c r="AH229" s="13"/>
      <c r="AI229" s="13"/>
      <c r="AJ229" s="13"/>
      <c r="AK229" s="13"/>
      <c r="AL229" s="13"/>
      <c r="AM229" s="13"/>
      <c r="AN229" s="13"/>
      <c r="AO229" s="13"/>
      <c r="AP229" s="13"/>
      <c r="AQ229" s="13"/>
      <c r="AR229" s="13"/>
      <c r="AS229" s="13"/>
      <c r="AT229" s="13"/>
      <c r="AU229" s="13"/>
      <c r="AV229" s="13"/>
    </row>
    <row r="230" spans="1:48" ht="171.75" customHeight="1" x14ac:dyDescent="0.3">
      <c r="A230" s="11"/>
      <c r="B230" s="13"/>
      <c r="C230" s="85" t="s">
        <v>464</v>
      </c>
      <c r="D230" s="59" t="s">
        <v>625</v>
      </c>
      <c r="E230" s="134" t="s">
        <v>622</v>
      </c>
      <c r="F230" s="270" t="s">
        <v>151</v>
      </c>
      <c r="G230" s="95">
        <f>21+27+19</f>
        <v>67</v>
      </c>
      <c r="H230" s="111"/>
      <c r="I230" s="104">
        <f>H230*G230</f>
        <v>0</v>
      </c>
      <c r="J230" s="344"/>
      <c r="K230" s="342"/>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row>
    <row r="231" spans="1:48" ht="173.25" customHeight="1" x14ac:dyDescent="0.3">
      <c r="A231" s="11"/>
      <c r="B231" s="13"/>
      <c r="C231" s="85" t="s">
        <v>465</v>
      </c>
      <c r="D231" s="59" t="s">
        <v>627</v>
      </c>
      <c r="E231" s="134" t="s">
        <v>626</v>
      </c>
      <c r="F231" s="270" t="s">
        <v>151</v>
      </c>
      <c r="G231" s="95">
        <f>4+3</f>
        <v>7</v>
      </c>
      <c r="H231" s="111"/>
      <c r="I231" s="104">
        <f t="shared" si="14"/>
        <v>0</v>
      </c>
      <c r="J231" s="344"/>
      <c r="K231" s="342"/>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row>
    <row r="232" spans="1:48" ht="106.5" customHeight="1" x14ac:dyDescent="0.3">
      <c r="A232" s="11"/>
      <c r="B232" s="13"/>
      <c r="C232" s="85" t="s">
        <v>466</v>
      </c>
      <c r="D232" s="134" t="s">
        <v>461</v>
      </c>
      <c r="E232" s="134" t="s">
        <v>462</v>
      </c>
      <c r="F232" s="270" t="s">
        <v>151</v>
      </c>
      <c r="G232" s="95">
        <f>8</f>
        <v>8</v>
      </c>
      <c r="H232" s="111"/>
      <c r="I232" s="104">
        <f t="shared" si="14"/>
        <v>0</v>
      </c>
      <c r="J232" s="344"/>
      <c r="K232" s="342"/>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row>
    <row r="233" spans="1:48" ht="54" customHeight="1" x14ac:dyDescent="0.3">
      <c r="A233" s="11"/>
      <c r="B233" s="13"/>
      <c r="C233" s="85" t="s">
        <v>467</v>
      </c>
      <c r="D233" s="134" t="s">
        <v>623</v>
      </c>
      <c r="E233" s="134" t="s">
        <v>624</v>
      </c>
      <c r="F233" s="270" t="s">
        <v>151</v>
      </c>
      <c r="G233" s="95">
        <v>1</v>
      </c>
      <c r="H233" s="111"/>
      <c r="I233" s="104">
        <f t="shared" si="14"/>
        <v>0</v>
      </c>
      <c r="J233" s="344"/>
      <c r="K233" s="342"/>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row>
    <row r="234" spans="1:48" ht="67.5" customHeight="1" x14ac:dyDescent="0.3">
      <c r="A234" s="11"/>
      <c r="B234" s="13"/>
      <c r="C234" s="85" t="s">
        <v>468</v>
      </c>
      <c r="D234" s="134" t="s">
        <v>238</v>
      </c>
      <c r="E234" s="134" t="s">
        <v>644</v>
      </c>
      <c r="F234" s="270" t="s">
        <v>151</v>
      </c>
      <c r="G234" s="95">
        <f>SUM(G229:G232)</f>
        <v>89</v>
      </c>
      <c r="H234" s="111"/>
      <c r="I234" s="104">
        <f>H234*G234</f>
        <v>0</v>
      </c>
      <c r="J234" s="344"/>
      <c r="K234" s="342"/>
      <c r="L234" s="13"/>
      <c r="M234" s="13"/>
      <c r="N234" s="13"/>
      <c r="O234" s="13"/>
      <c r="P234" s="13"/>
      <c r="Q234" s="13"/>
      <c r="R234" s="13"/>
      <c r="S234" s="13"/>
      <c r="T234" s="13"/>
      <c r="U234" s="13"/>
      <c r="V234" s="13"/>
      <c r="W234" s="13"/>
      <c r="X234" s="13"/>
      <c r="Y234" s="13"/>
      <c r="Z234" s="13"/>
      <c r="AA234" s="13"/>
      <c r="AB234" s="13"/>
      <c r="AC234" s="13"/>
      <c r="AD234" s="13"/>
      <c r="AE234" s="13"/>
      <c r="AF234" s="13"/>
      <c r="AG234" s="13"/>
      <c r="AH234" s="13"/>
      <c r="AI234" s="13"/>
      <c r="AJ234" s="13"/>
      <c r="AK234" s="13"/>
      <c r="AL234" s="13"/>
      <c r="AM234" s="13"/>
      <c r="AN234" s="13"/>
      <c r="AO234" s="13"/>
      <c r="AP234" s="13"/>
      <c r="AQ234" s="13"/>
      <c r="AR234" s="13"/>
      <c r="AS234" s="13"/>
      <c r="AT234" s="13"/>
      <c r="AU234" s="13"/>
      <c r="AV234" s="13"/>
    </row>
    <row r="235" spans="1:48" x14ac:dyDescent="0.3">
      <c r="A235" s="11"/>
      <c r="B235" s="13"/>
      <c r="C235" s="85" t="s">
        <v>469</v>
      </c>
      <c r="D235" s="134" t="s">
        <v>148</v>
      </c>
      <c r="E235" s="134" t="s">
        <v>87</v>
      </c>
      <c r="F235" s="270" t="s">
        <v>184</v>
      </c>
      <c r="G235" s="95">
        <v>1</v>
      </c>
      <c r="H235" s="111"/>
      <c r="I235" s="104">
        <f>H235*G235</f>
        <v>0</v>
      </c>
      <c r="J235" s="344"/>
      <c r="K235" s="342"/>
      <c r="L235" s="13"/>
      <c r="M235" s="13"/>
      <c r="N235" s="13"/>
      <c r="O235" s="13"/>
      <c r="P235" s="13"/>
      <c r="Q235" s="13"/>
      <c r="R235" s="13"/>
      <c r="S235" s="13"/>
      <c r="T235" s="13"/>
      <c r="U235" s="13"/>
      <c r="V235" s="13"/>
      <c r="W235" s="13"/>
      <c r="X235" s="13"/>
      <c r="Y235" s="13"/>
      <c r="Z235" s="13"/>
      <c r="AA235" s="13"/>
      <c r="AB235" s="13"/>
      <c r="AC235" s="13"/>
      <c r="AD235" s="13"/>
      <c r="AE235" s="13"/>
      <c r="AF235" s="13"/>
      <c r="AG235" s="13"/>
      <c r="AH235" s="13"/>
      <c r="AI235" s="13"/>
      <c r="AJ235" s="13"/>
      <c r="AK235" s="13"/>
      <c r="AL235" s="13"/>
      <c r="AM235" s="13"/>
      <c r="AN235" s="13"/>
      <c r="AO235" s="13"/>
      <c r="AP235" s="13"/>
      <c r="AQ235" s="13"/>
      <c r="AR235" s="13"/>
      <c r="AS235" s="13"/>
      <c r="AT235" s="13"/>
      <c r="AU235" s="13"/>
      <c r="AV235" s="13"/>
    </row>
    <row r="236" spans="1:48" x14ac:dyDescent="0.3">
      <c r="A236" s="11"/>
      <c r="B236" s="13"/>
      <c r="C236" s="790" t="s">
        <v>157</v>
      </c>
      <c r="D236" s="791"/>
      <c r="E236" s="791"/>
      <c r="F236" s="792"/>
      <c r="G236" s="792"/>
      <c r="H236" s="793"/>
      <c r="I236" s="316">
        <f>SUM(I229:I235)</f>
        <v>0</v>
      </c>
      <c r="J236" s="344"/>
      <c r="K236" s="342"/>
      <c r="L236" s="13"/>
      <c r="M236" s="13"/>
      <c r="N236" s="13"/>
      <c r="O236" s="13"/>
      <c r="P236" s="13"/>
      <c r="Q236" s="13"/>
      <c r="R236" s="13"/>
      <c r="S236" s="13"/>
      <c r="T236" s="13"/>
      <c r="U236" s="13"/>
      <c r="V236" s="13"/>
      <c r="W236" s="13"/>
      <c r="X236" s="13"/>
      <c r="Y236" s="13"/>
      <c r="Z236" s="13"/>
      <c r="AA236" s="13"/>
      <c r="AB236" s="13"/>
      <c r="AC236" s="13"/>
      <c r="AD236" s="13"/>
      <c r="AE236" s="13"/>
      <c r="AF236" s="13"/>
      <c r="AG236" s="13"/>
      <c r="AH236" s="13"/>
      <c r="AI236" s="13"/>
      <c r="AJ236" s="13"/>
      <c r="AK236" s="13"/>
      <c r="AL236" s="13"/>
      <c r="AM236" s="13"/>
      <c r="AN236" s="13"/>
      <c r="AO236" s="13"/>
      <c r="AP236" s="13"/>
      <c r="AQ236" s="13"/>
      <c r="AR236" s="13"/>
      <c r="AS236" s="13"/>
      <c r="AT236" s="13"/>
      <c r="AU236" s="13"/>
      <c r="AV236" s="13"/>
    </row>
    <row r="237" spans="1:48" x14ac:dyDescent="0.3">
      <c r="A237" s="11"/>
      <c r="B237" s="13"/>
      <c r="C237" s="192">
        <v>2.4</v>
      </c>
      <c r="D237" s="193" t="s">
        <v>492</v>
      </c>
      <c r="E237" s="193" t="s">
        <v>493</v>
      </c>
      <c r="F237" s="193"/>
      <c r="G237" s="193"/>
      <c r="H237" s="193"/>
      <c r="I237" s="319"/>
      <c r="J237" s="344"/>
      <c r="K237" s="342"/>
      <c r="L237" s="13"/>
      <c r="M237" s="13"/>
      <c r="N237" s="13"/>
      <c r="O237" s="13"/>
      <c r="P237" s="13"/>
      <c r="Q237" s="13"/>
      <c r="R237" s="13"/>
      <c r="S237" s="13"/>
      <c r="T237" s="13"/>
      <c r="U237" s="13"/>
      <c r="V237" s="13"/>
      <c r="W237" s="13"/>
      <c r="X237" s="13"/>
      <c r="Y237" s="13"/>
      <c r="Z237" s="13"/>
      <c r="AA237" s="13"/>
      <c r="AB237" s="13"/>
      <c r="AC237" s="13"/>
      <c r="AD237" s="13"/>
      <c r="AE237" s="13"/>
      <c r="AF237" s="13"/>
      <c r="AG237" s="13"/>
      <c r="AH237" s="13"/>
      <c r="AI237" s="13"/>
      <c r="AJ237" s="13"/>
      <c r="AK237" s="13"/>
      <c r="AL237" s="13"/>
      <c r="AM237" s="13"/>
      <c r="AN237" s="13"/>
      <c r="AO237" s="13"/>
      <c r="AP237" s="13"/>
      <c r="AQ237" s="13"/>
      <c r="AR237" s="13"/>
      <c r="AS237" s="13"/>
      <c r="AT237" s="13"/>
      <c r="AU237" s="13"/>
      <c r="AV237" s="13"/>
    </row>
    <row r="238" spans="1:48" ht="38.25" x14ac:dyDescent="0.3">
      <c r="A238" s="11"/>
      <c r="B238" s="13"/>
      <c r="C238" s="823" t="s">
        <v>494</v>
      </c>
      <c r="D238" s="194" t="s">
        <v>495</v>
      </c>
      <c r="E238" s="194" t="s">
        <v>496</v>
      </c>
      <c r="F238" s="823" t="s">
        <v>3</v>
      </c>
      <c r="G238" s="824">
        <v>100</v>
      </c>
      <c r="H238" s="818"/>
      <c r="I238" s="852">
        <f>H238*G238</f>
        <v>0</v>
      </c>
      <c r="J238" s="344"/>
      <c r="K238" s="342"/>
      <c r="L238" s="13"/>
      <c r="M238" s="13"/>
      <c r="N238" s="13"/>
      <c r="O238" s="13"/>
      <c r="P238" s="13"/>
      <c r="Q238" s="13"/>
      <c r="R238" s="13"/>
      <c r="S238" s="13"/>
      <c r="T238" s="13"/>
      <c r="U238" s="13"/>
      <c r="V238" s="13"/>
      <c r="W238" s="13"/>
      <c r="X238" s="13"/>
      <c r="Y238" s="13"/>
      <c r="Z238" s="13"/>
      <c r="AA238" s="13"/>
      <c r="AB238" s="13"/>
      <c r="AC238" s="13"/>
      <c r="AD238" s="13"/>
      <c r="AE238" s="13"/>
      <c r="AF238" s="13"/>
      <c r="AG238" s="13"/>
      <c r="AH238" s="13"/>
      <c r="AI238" s="13"/>
      <c r="AJ238" s="13"/>
      <c r="AK238" s="13"/>
      <c r="AL238" s="13"/>
      <c r="AM238" s="13"/>
      <c r="AN238" s="13"/>
      <c r="AO238" s="13"/>
      <c r="AP238" s="13"/>
      <c r="AQ238" s="13"/>
      <c r="AR238" s="13"/>
      <c r="AS238" s="13"/>
      <c r="AT238" s="13"/>
      <c r="AU238" s="13"/>
      <c r="AV238" s="13"/>
    </row>
    <row r="239" spans="1:48" x14ac:dyDescent="0.3">
      <c r="A239" s="11"/>
      <c r="B239" s="13"/>
      <c r="C239" s="823"/>
      <c r="D239" s="194" t="s">
        <v>629</v>
      </c>
      <c r="E239" s="194" t="s">
        <v>628</v>
      </c>
      <c r="F239" s="823"/>
      <c r="G239" s="824"/>
      <c r="H239" s="818"/>
      <c r="I239" s="852"/>
      <c r="J239" s="344"/>
      <c r="K239" s="342"/>
      <c r="L239" s="13"/>
      <c r="M239" s="13"/>
      <c r="N239" s="13"/>
      <c r="O239" s="13"/>
      <c r="P239" s="13"/>
      <c r="Q239" s="13"/>
      <c r="R239" s="13"/>
      <c r="S239" s="13"/>
      <c r="T239" s="13"/>
      <c r="U239" s="13"/>
      <c r="V239" s="13"/>
      <c r="W239" s="13"/>
      <c r="X239" s="13"/>
      <c r="Y239" s="13"/>
      <c r="Z239" s="13"/>
      <c r="AA239" s="13"/>
      <c r="AB239" s="13"/>
      <c r="AC239" s="13"/>
      <c r="AD239" s="13"/>
      <c r="AE239" s="13"/>
      <c r="AF239" s="13"/>
      <c r="AG239" s="13"/>
      <c r="AH239" s="13"/>
      <c r="AI239" s="13"/>
      <c r="AJ239" s="13"/>
      <c r="AK239" s="13"/>
      <c r="AL239" s="13"/>
      <c r="AM239" s="13"/>
      <c r="AN239" s="13"/>
      <c r="AO239" s="13"/>
      <c r="AP239" s="13"/>
      <c r="AQ239" s="13"/>
      <c r="AR239" s="13"/>
      <c r="AS239" s="13"/>
      <c r="AT239" s="13"/>
      <c r="AU239" s="13"/>
      <c r="AV239" s="13"/>
    </row>
    <row r="240" spans="1:48" x14ac:dyDescent="0.3">
      <c r="A240" s="11"/>
      <c r="B240" s="13"/>
      <c r="C240" s="823" t="s">
        <v>497</v>
      </c>
      <c r="D240" s="194" t="s">
        <v>498</v>
      </c>
      <c r="E240" s="194" t="s">
        <v>499</v>
      </c>
      <c r="F240" s="823" t="s">
        <v>151</v>
      </c>
      <c r="G240" s="824">
        <v>20</v>
      </c>
      <c r="H240" s="818"/>
      <c r="I240" s="852">
        <f>H240*G240</f>
        <v>0</v>
      </c>
      <c r="J240" s="344"/>
      <c r="K240" s="342"/>
      <c r="L240" s="13"/>
      <c r="M240" s="13"/>
      <c r="N240" s="13"/>
      <c r="O240" s="13"/>
      <c r="P240" s="13"/>
      <c r="Q240" s="13"/>
      <c r="R240" s="13"/>
      <c r="S240" s="13"/>
      <c r="T240" s="13"/>
      <c r="U240" s="13"/>
      <c r="V240" s="13"/>
      <c r="W240" s="13"/>
      <c r="X240" s="13"/>
      <c r="Y240" s="13"/>
      <c r="Z240" s="13"/>
      <c r="AA240" s="13"/>
      <c r="AB240" s="13"/>
      <c r="AC240" s="13"/>
      <c r="AD240" s="13"/>
      <c r="AE240" s="13"/>
      <c r="AF240" s="13"/>
      <c r="AG240" s="13"/>
      <c r="AH240" s="13"/>
      <c r="AI240" s="13"/>
      <c r="AJ240" s="13"/>
      <c r="AK240" s="13"/>
      <c r="AL240" s="13"/>
      <c r="AM240" s="13"/>
      <c r="AN240" s="13"/>
      <c r="AO240" s="13"/>
      <c r="AP240" s="13"/>
      <c r="AQ240" s="13"/>
      <c r="AR240" s="13"/>
      <c r="AS240" s="13"/>
      <c r="AT240" s="13"/>
      <c r="AU240" s="13"/>
      <c r="AV240" s="13"/>
    </row>
    <row r="241" spans="1:48" x14ac:dyDescent="0.3">
      <c r="A241" s="11"/>
      <c r="B241" s="13"/>
      <c r="C241" s="823"/>
      <c r="D241" s="194" t="s">
        <v>500</v>
      </c>
      <c r="E241" s="194" t="s">
        <v>501</v>
      </c>
      <c r="F241" s="823"/>
      <c r="G241" s="824"/>
      <c r="H241" s="818"/>
      <c r="I241" s="852"/>
      <c r="J241" s="344"/>
      <c r="K241" s="342"/>
      <c r="L241" s="13"/>
      <c r="M241" s="13"/>
      <c r="N241" s="13"/>
      <c r="O241" s="13"/>
      <c r="P241" s="13"/>
      <c r="Q241" s="13"/>
      <c r="R241" s="13"/>
      <c r="S241" s="13"/>
      <c r="T241" s="13"/>
      <c r="U241" s="13"/>
      <c r="V241" s="13"/>
      <c r="W241" s="13"/>
      <c r="X241" s="13"/>
      <c r="Y241" s="13"/>
      <c r="Z241" s="13"/>
      <c r="AA241" s="13"/>
      <c r="AB241" s="13"/>
      <c r="AC241" s="13"/>
      <c r="AD241" s="13"/>
      <c r="AE241" s="13"/>
      <c r="AF241" s="13"/>
      <c r="AG241" s="13"/>
      <c r="AH241" s="13"/>
      <c r="AI241" s="13"/>
      <c r="AJ241" s="13"/>
      <c r="AK241" s="13"/>
      <c r="AL241" s="13"/>
      <c r="AM241" s="13"/>
      <c r="AN241" s="13"/>
      <c r="AO241" s="13"/>
      <c r="AP241" s="13"/>
      <c r="AQ241" s="13"/>
      <c r="AR241" s="13"/>
      <c r="AS241" s="13"/>
      <c r="AT241" s="13"/>
      <c r="AU241" s="13"/>
      <c r="AV241" s="13"/>
    </row>
    <row r="242" spans="1:48" x14ac:dyDescent="0.3">
      <c r="A242" s="11"/>
      <c r="B242" s="13"/>
      <c r="C242" s="85" t="s">
        <v>502</v>
      </c>
      <c r="D242" s="194" t="s">
        <v>503</v>
      </c>
      <c r="E242" s="86" t="s">
        <v>504</v>
      </c>
      <c r="F242" s="85" t="s">
        <v>151</v>
      </c>
      <c r="G242" s="95">
        <v>6</v>
      </c>
      <c r="H242" s="111"/>
      <c r="I242" s="104">
        <f t="shared" ref="I242:I247" si="15">H242*G242</f>
        <v>0</v>
      </c>
      <c r="J242" s="344"/>
      <c r="K242" s="342"/>
      <c r="L242" s="13"/>
      <c r="M242" s="13"/>
      <c r="N242" s="13"/>
      <c r="O242" s="13"/>
      <c r="P242" s="13"/>
      <c r="Q242" s="13"/>
      <c r="R242" s="13"/>
      <c r="S242" s="13"/>
      <c r="T242" s="13"/>
      <c r="U242" s="13"/>
      <c r="V242" s="13"/>
      <c r="W242" s="13"/>
      <c r="X242" s="13"/>
      <c r="Y242" s="13"/>
      <c r="Z242" s="13"/>
      <c r="AA242" s="13"/>
      <c r="AB242" s="13"/>
      <c r="AC242" s="13"/>
      <c r="AD242" s="13"/>
      <c r="AE242" s="13"/>
      <c r="AF242" s="13"/>
      <c r="AG242" s="13"/>
      <c r="AH242" s="13"/>
      <c r="AI242" s="13"/>
      <c r="AJ242" s="13"/>
      <c r="AK242" s="13"/>
      <c r="AL242" s="13"/>
      <c r="AM242" s="13"/>
      <c r="AN242" s="13"/>
      <c r="AO242" s="13"/>
      <c r="AP242" s="13"/>
      <c r="AQ242" s="13"/>
      <c r="AR242" s="13"/>
      <c r="AS242" s="13"/>
      <c r="AT242" s="13"/>
      <c r="AU242" s="13"/>
      <c r="AV242" s="13"/>
    </row>
    <row r="243" spans="1:48" ht="27" x14ac:dyDescent="0.3">
      <c r="A243" s="11"/>
      <c r="B243" s="13"/>
      <c r="C243" s="823" t="s">
        <v>505</v>
      </c>
      <c r="D243" s="194" t="s">
        <v>506</v>
      </c>
      <c r="E243" s="86" t="s">
        <v>507</v>
      </c>
      <c r="F243" s="85" t="s">
        <v>151</v>
      </c>
      <c r="G243" s="95">
        <v>90</v>
      </c>
      <c r="H243" s="111"/>
      <c r="I243" s="104">
        <f t="shared" si="15"/>
        <v>0</v>
      </c>
      <c r="J243" s="344"/>
      <c r="K243" s="342"/>
      <c r="L243" s="13"/>
      <c r="M243" s="13"/>
      <c r="N243" s="13"/>
      <c r="O243" s="13"/>
      <c r="P243" s="13"/>
      <c r="Q243" s="13"/>
      <c r="R243" s="13"/>
      <c r="S243" s="13"/>
      <c r="T243" s="13"/>
      <c r="U243" s="13"/>
      <c r="V243" s="13"/>
      <c r="W243" s="13"/>
      <c r="X243" s="13"/>
      <c r="Y243" s="13"/>
      <c r="Z243" s="13"/>
      <c r="AA243" s="13"/>
      <c r="AB243" s="13"/>
      <c r="AC243" s="13"/>
      <c r="AD243" s="13"/>
      <c r="AE243" s="13"/>
      <c r="AF243" s="13"/>
      <c r="AG243" s="13"/>
      <c r="AH243" s="13"/>
      <c r="AI243" s="13"/>
      <c r="AJ243" s="13"/>
      <c r="AK243" s="13"/>
      <c r="AL243" s="13"/>
      <c r="AM243" s="13"/>
      <c r="AN243" s="13"/>
      <c r="AO243" s="13"/>
      <c r="AP243" s="13"/>
      <c r="AQ243" s="13"/>
      <c r="AR243" s="13"/>
      <c r="AS243" s="13"/>
      <c r="AT243" s="13"/>
      <c r="AU243" s="13"/>
      <c r="AV243" s="13"/>
    </row>
    <row r="244" spans="1:48" ht="27" x14ac:dyDescent="0.3">
      <c r="A244" s="11"/>
      <c r="B244" s="13"/>
      <c r="C244" s="823"/>
      <c r="D244" s="194" t="s">
        <v>509</v>
      </c>
      <c r="E244" s="86" t="s">
        <v>510</v>
      </c>
      <c r="F244" s="85" t="s">
        <v>151</v>
      </c>
      <c r="G244" s="95">
        <v>4</v>
      </c>
      <c r="H244" s="111"/>
      <c r="I244" s="104">
        <f t="shared" si="15"/>
        <v>0</v>
      </c>
      <c r="J244" s="344"/>
      <c r="K244" s="342"/>
      <c r="L244" s="13"/>
      <c r="M244" s="13"/>
      <c r="N244" s="13"/>
      <c r="O244" s="13"/>
      <c r="P244" s="13"/>
      <c r="Q244" s="13"/>
      <c r="R244" s="13"/>
      <c r="S244" s="13"/>
      <c r="T244" s="13"/>
      <c r="U244" s="13"/>
      <c r="V244" s="13"/>
      <c r="W244" s="13"/>
      <c r="X244" s="13"/>
      <c r="Y244" s="13"/>
      <c r="Z244" s="13"/>
      <c r="AA244" s="13"/>
      <c r="AB244" s="13"/>
      <c r="AC244" s="13"/>
      <c r="AD244" s="13"/>
      <c r="AE244" s="13"/>
      <c r="AF244" s="13"/>
      <c r="AG244" s="13"/>
      <c r="AH244" s="13"/>
      <c r="AI244" s="13"/>
      <c r="AJ244" s="13"/>
      <c r="AK244" s="13"/>
      <c r="AL244" s="13"/>
      <c r="AM244" s="13"/>
      <c r="AN244" s="13"/>
      <c r="AO244" s="13"/>
      <c r="AP244" s="13"/>
      <c r="AQ244" s="13"/>
      <c r="AR244" s="13"/>
      <c r="AS244" s="13"/>
      <c r="AT244" s="13"/>
      <c r="AU244" s="13"/>
      <c r="AV244" s="13"/>
    </row>
    <row r="245" spans="1:48" ht="25.5" x14ac:dyDescent="0.3">
      <c r="A245" s="11"/>
      <c r="B245" s="13"/>
      <c r="C245" s="85" t="s">
        <v>508</v>
      </c>
      <c r="D245" s="194" t="s">
        <v>512</v>
      </c>
      <c r="E245" s="158" t="s">
        <v>513</v>
      </c>
      <c r="F245" s="85" t="s">
        <v>151</v>
      </c>
      <c r="G245" s="95">
        <v>4</v>
      </c>
      <c r="H245" s="111"/>
      <c r="I245" s="104">
        <f t="shared" si="15"/>
        <v>0</v>
      </c>
      <c r="J245" s="344"/>
      <c r="K245" s="342"/>
      <c r="L245" s="13"/>
      <c r="M245" s="13"/>
      <c r="N245" s="13"/>
      <c r="O245" s="13"/>
      <c r="P245" s="13"/>
      <c r="Q245" s="13"/>
      <c r="R245" s="13"/>
      <c r="S245" s="13"/>
      <c r="T245" s="13"/>
      <c r="U245" s="13"/>
      <c r="V245" s="13"/>
      <c r="W245" s="13"/>
      <c r="X245" s="13"/>
      <c r="Y245" s="13"/>
      <c r="Z245" s="13"/>
      <c r="AA245" s="13"/>
      <c r="AB245" s="13"/>
      <c r="AC245" s="13"/>
      <c r="AD245" s="13"/>
      <c r="AE245" s="13"/>
      <c r="AF245" s="13"/>
      <c r="AG245" s="13"/>
      <c r="AH245" s="13"/>
      <c r="AI245" s="13"/>
      <c r="AJ245" s="13"/>
      <c r="AK245" s="13"/>
      <c r="AL245" s="13"/>
      <c r="AM245" s="13"/>
      <c r="AN245" s="13"/>
      <c r="AO245" s="13"/>
      <c r="AP245" s="13"/>
      <c r="AQ245" s="13"/>
      <c r="AR245" s="13"/>
      <c r="AS245" s="13"/>
      <c r="AT245" s="13"/>
      <c r="AU245" s="13"/>
      <c r="AV245" s="13"/>
    </row>
    <row r="246" spans="1:48" ht="25.5" x14ac:dyDescent="0.3">
      <c r="A246" s="11"/>
      <c r="B246" s="13"/>
      <c r="C246" s="85" t="s">
        <v>511</v>
      </c>
      <c r="D246" s="194" t="s">
        <v>515</v>
      </c>
      <c r="E246" s="134" t="s">
        <v>516</v>
      </c>
      <c r="F246" s="85" t="s">
        <v>151</v>
      </c>
      <c r="G246" s="95">
        <v>2</v>
      </c>
      <c r="H246" s="111"/>
      <c r="I246" s="104">
        <f t="shared" si="15"/>
        <v>0</v>
      </c>
      <c r="J246" s="344"/>
      <c r="K246" s="342"/>
      <c r="L246" s="13"/>
      <c r="M246" s="13"/>
      <c r="N246" s="13"/>
      <c r="O246" s="13"/>
      <c r="P246" s="13"/>
      <c r="Q246" s="13"/>
      <c r="R246" s="13"/>
      <c r="S246" s="13"/>
      <c r="T246" s="13"/>
      <c r="U246" s="13"/>
      <c r="V246" s="13"/>
      <c r="W246" s="13"/>
      <c r="X246" s="13"/>
      <c r="Y246" s="13"/>
      <c r="Z246" s="13"/>
      <c r="AA246" s="13"/>
      <c r="AB246" s="13"/>
      <c r="AC246" s="13"/>
      <c r="AD246" s="13"/>
      <c r="AE246" s="13"/>
      <c r="AF246" s="13"/>
      <c r="AG246" s="13"/>
      <c r="AH246" s="13"/>
      <c r="AI246" s="13"/>
      <c r="AJ246" s="13"/>
      <c r="AK246" s="13"/>
      <c r="AL246" s="13"/>
      <c r="AM246" s="13"/>
      <c r="AN246" s="13"/>
      <c r="AO246" s="13"/>
      <c r="AP246" s="13"/>
      <c r="AQ246" s="13"/>
      <c r="AR246" s="13"/>
      <c r="AS246" s="13"/>
      <c r="AT246" s="13"/>
      <c r="AU246" s="13"/>
      <c r="AV246" s="13"/>
    </row>
    <row r="247" spans="1:48" x14ac:dyDescent="0.3">
      <c r="A247" s="11"/>
      <c r="B247" s="13"/>
      <c r="C247" s="85" t="s">
        <v>514</v>
      </c>
      <c r="D247" s="158" t="s">
        <v>517</v>
      </c>
      <c r="E247" s="86" t="s">
        <v>518</v>
      </c>
      <c r="F247" s="85" t="s">
        <v>184</v>
      </c>
      <c r="G247" s="95">
        <v>1</v>
      </c>
      <c r="H247" s="111"/>
      <c r="I247" s="104">
        <f t="shared" si="15"/>
        <v>0</v>
      </c>
      <c r="J247" s="344"/>
      <c r="K247" s="342"/>
      <c r="L247" s="13"/>
      <c r="M247" s="13"/>
      <c r="N247" s="13"/>
      <c r="O247" s="13"/>
      <c r="P247" s="13"/>
      <c r="Q247" s="13"/>
      <c r="R247" s="13"/>
      <c r="S247" s="13"/>
      <c r="T247" s="13"/>
      <c r="U247" s="13"/>
      <c r="V247" s="13"/>
      <c r="W247" s="13"/>
      <c r="X247" s="13"/>
      <c r="Y247" s="13"/>
      <c r="Z247" s="13"/>
      <c r="AA247" s="13"/>
      <c r="AB247" s="13"/>
      <c r="AC247" s="13"/>
      <c r="AD247" s="13"/>
      <c r="AE247" s="13"/>
      <c r="AF247" s="13"/>
      <c r="AG247" s="13"/>
      <c r="AH247" s="13"/>
      <c r="AI247" s="13"/>
      <c r="AJ247" s="13"/>
      <c r="AK247" s="13"/>
      <c r="AL247" s="13"/>
      <c r="AM247" s="13"/>
      <c r="AN247" s="13"/>
      <c r="AO247" s="13"/>
      <c r="AP247" s="13"/>
      <c r="AQ247" s="13"/>
      <c r="AR247" s="13"/>
      <c r="AS247" s="13"/>
      <c r="AT247" s="13"/>
      <c r="AU247" s="13"/>
      <c r="AV247" s="13"/>
    </row>
    <row r="248" spans="1:48" x14ac:dyDescent="0.3">
      <c r="A248" s="11"/>
      <c r="B248" s="13"/>
      <c r="C248" s="819" t="s">
        <v>185</v>
      </c>
      <c r="D248" s="820"/>
      <c r="E248" s="820"/>
      <c r="F248" s="820"/>
      <c r="G248" s="820"/>
      <c r="H248" s="820"/>
      <c r="I248" s="320">
        <f>SUM(I238:I247)</f>
        <v>0</v>
      </c>
      <c r="J248" s="344"/>
      <c r="K248" s="342"/>
      <c r="L248" s="13"/>
      <c r="M248" s="13"/>
      <c r="N248" s="13"/>
      <c r="O248" s="13"/>
      <c r="P248" s="13"/>
      <c r="Q248" s="13"/>
      <c r="R248" s="13"/>
      <c r="S248" s="13"/>
      <c r="T248" s="13"/>
      <c r="U248" s="13"/>
      <c r="V248" s="13"/>
      <c r="W248" s="13"/>
      <c r="X248" s="13"/>
      <c r="Y248" s="13"/>
      <c r="Z248" s="13"/>
      <c r="AA248" s="13"/>
      <c r="AB248" s="13"/>
      <c r="AC248" s="13"/>
      <c r="AD248" s="13"/>
      <c r="AE248" s="13"/>
      <c r="AF248" s="13"/>
      <c r="AG248" s="13"/>
      <c r="AH248" s="13"/>
      <c r="AI248" s="13"/>
      <c r="AJ248" s="13"/>
      <c r="AK248" s="13"/>
      <c r="AL248" s="13"/>
      <c r="AM248" s="13"/>
      <c r="AN248" s="13"/>
      <c r="AO248" s="13"/>
      <c r="AP248" s="13"/>
      <c r="AQ248" s="13"/>
      <c r="AR248" s="13"/>
      <c r="AS248" s="13"/>
      <c r="AT248" s="13"/>
      <c r="AU248" s="13"/>
      <c r="AV248" s="13"/>
    </row>
    <row r="249" spans="1:48" x14ac:dyDescent="0.3">
      <c r="A249" s="11"/>
      <c r="B249" s="13"/>
      <c r="C249" s="285" t="s">
        <v>10</v>
      </c>
      <c r="D249" s="297" t="s">
        <v>103</v>
      </c>
      <c r="E249" s="287" t="s">
        <v>56</v>
      </c>
      <c r="F249" s="288"/>
      <c r="G249" s="288"/>
      <c r="H249" s="289"/>
      <c r="I249" s="290">
        <f>I209+I227+I236+I248</f>
        <v>0</v>
      </c>
      <c r="J249" s="344"/>
      <c r="K249" s="342"/>
      <c r="L249" s="13"/>
      <c r="M249" s="13"/>
      <c r="N249" s="13"/>
      <c r="O249" s="13"/>
      <c r="P249" s="13"/>
      <c r="Q249" s="13"/>
      <c r="R249" s="13"/>
      <c r="S249" s="13"/>
      <c r="T249" s="13"/>
      <c r="U249" s="13"/>
      <c r="V249" s="13"/>
      <c r="W249" s="13"/>
      <c r="X249" s="13"/>
      <c r="Y249" s="13"/>
      <c r="Z249" s="13"/>
      <c r="AA249" s="13"/>
      <c r="AB249" s="13"/>
      <c r="AC249" s="13"/>
      <c r="AD249" s="13"/>
      <c r="AE249" s="13"/>
      <c r="AF249" s="13"/>
      <c r="AG249" s="13"/>
      <c r="AH249" s="13"/>
      <c r="AI249" s="13"/>
      <c r="AJ249" s="13"/>
      <c r="AK249" s="13"/>
      <c r="AL249" s="13"/>
      <c r="AM249" s="13"/>
      <c r="AN249" s="13"/>
      <c r="AO249" s="13"/>
      <c r="AP249" s="13"/>
      <c r="AQ249" s="13"/>
      <c r="AR249" s="13"/>
      <c r="AS249" s="13"/>
      <c r="AT249" s="13"/>
      <c r="AU249" s="13"/>
      <c r="AV249" s="13"/>
    </row>
    <row r="250" spans="1:48" ht="4.5" customHeight="1" x14ac:dyDescent="0.3">
      <c r="B250" s="13"/>
      <c r="C250" s="305"/>
      <c r="D250" s="305"/>
      <c r="E250" s="306"/>
      <c r="F250" s="307"/>
      <c r="G250" s="307"/>
      <c r="H250" s="307"/>
      <c r="I250" s="308"/>
      <c r="J250" s="343"/>
    </row>
    <row r="251" spans="1:48" x14ac:dyDescent="0.3">
      <c r="B251" s="13"/>
      <c r="C251" s="281">
        <v>3</v>
      </c>
      <c r="D251" s="284" t="s">
        <v>104</v>
      </c>
      <c r="E251" s="830" t="s">
        <v>77</v>
      </c>
      <c r="F251" s="831"/>
      <c r="G251" s="831"/>
      <c r="H251" s="831"/>
      <c r="I251" s="831"/>
      <c r="J251" s="343"/>
    </row>
    <row r="252" spans="1:48" ht="40.9" customHeight="1" x14ac:dyDescent="0.3">
      <c r="B252" s="13"/>
      <c r="C252" s="24" t="s">
        <v>155</v>
      </c>
      <c r="D252" s="34" t="s">
        <v>105</v>
      </c>
      <c r="E252" s="34" t="s">
        <v>40</v>
      </c>
      <c r="F252" s="23" t="s">
        <v>175</v>
      </c>
      <c r="G252" s="24" t="s">
        <v>174</v>
      </c>
      <c r="H252" s="17" t="s">
        <v>176</v>
      </c>
      <c r="I252" s="82" t="s">
        <v>156</v>
      </c>
      <c r="J252" s="343"/>
    </row>
    <row r="253" spans="1:48" x14ac:dyDescent="0.3">
      <c r="B253" s="13"/>
      <c r="C253" s="23" t="s">
        <v>41</v>
      </c>
      <c r="D253" s="23" t="s">
        <v>42</v>
      </c>
      <c r="E253" s="25" t="s">
        <v>43</v>
      </c>
      <c r="F253" s="22" t="s">
        <v>44</v>
      </c>
      <c r="G253" s="27" t="s">
        <v>45</v>
      </c>
      <c r="H253" s="26" t="s">
        <v>46</v>
      </c>
      <c r="I253" s="83" t="s">
        <v>47</v>
      </c>
      <c r="J253" s="343"/>
    </row>
    <row r="254" spans="1:48" x14ac:dyDescent="0.3">
      <c r="B254" s="13"/>
      <c r="C254" s="300">
        <v>3.1</v>
      </c>
      <c r="D254" s="301" t="s">
        <v>153</v>
      </c>
      <c r="E254" s="302" t="s">
        <v>154</v>
      </c>
      <c r="F254" s="302"/>
      <c r="G254" s="302"/>
      <c r="H254" s="302"/>
      <c r="I254" s="301"/>
      <c r="J254" s="343"/>
    </row>
    <row r="255" spans="1:48" s="30" customFormat="1" ht="27" x14ac:dyDescent="0.3">
      <c r="B255" s="29"/>
      <c r="C255" s="809" t="s">
        <v>11</v>
      </c>
      <c r="D255" s="212" t="s">
        <v>242</v>
      </c>
      <c r="E255" s="213" t="s">
        <v>243</v>
      </c>
      <c r="F255" s="85"/>
      <c r="G255" s="95"/>
      <c r="H255" s="95"/>
      <c r="I255" s="214"/>
      <c r="J255" s="343"/>
      <c r="K255" s="341"/>
    </row>
    <row r="256" spans="1:48" s="30" customFormat="1" x14ac:dyDescent="0.3">
      <c r="B256" s="29"/>
      <c r="C256" s="810"/>
      <c r="D256" s="213" t="s">
        <v>569</v>
      </c>
      <c r="E256" s="213" t="s">
        <v>569</v>
      </c>
      <c r="F256" s="161" t="s">
        <v>151</v>
      </c>
      <c r="G256" s="95">
        <v>1</v>
      </c>
      <c r="H256" s="215"/>
      <c r="I256" s="216">
        <f>G256*H256</f>
        <v>0</v>
      </c>
      <c r="J256" s="343"/>
      <c r="K256" s="341"/>
    </row>
    <row r="257" spans="2:11" s="30" customFormat="1" x14ac:dyDescent="0.3">
      <c r="B257" s="29"/>
      <c r="C257" s="810"/>
      <c r="D257" s="213" t="s">
        <v>299</v>
      </c>
      <c r="E257" s="213" t="s">
        <v>299</v>
      </c>
      <c r="F257" s="161" t="s">
        <v>151</v>
      </c>
      <c r="G257" s="95">
        <v>7</v>
      </c>
      <c r="H257" s="209"/>
      <c r="I257" s="210">
        <f t="shared" ref="I257:I262" si="16">H257*G257</f>
        <v>0</v>
      </c>
      <c r="J257" s="343"/>
      <c r="K257" s="341"/>
    </row>
    <row r="258" spans="2:11" s="30" customFormat="1" x14ac:dyDescent="0.3">
      <c r="B258" s="29"/>
      <c r="C258" s="810"/>
      <c r="D258" s="213" t="s">
        <v>300</v>
      </c>
      <c r="E258" s="213" t="s">
        <v>300</v>
      </c>
      <c r="F258" s="161" t="s">
        <v>151</v>
      </c>
      <c r="G258" s="95">
        <v>25</v>
      </c>
      <c r="H258" s="209"/>
      <c r="I258" s="210">
        <f t="shared" si="16"/>
        <v>0</v>
      </c>
      <c r="J258" s="343"/>
      <c r="K258" s="341"/>
    </row>
    <row r="259" spans="2:11" s="30" customFormat="1" x14ac:dyDescent="0.3">
      <c r="B259" s="29"/>
      <c r="C259" s="810"/>
      <c r="D259" s="213" t="s">
        <v>301</v>
      </c>
      <c r="E259" s="213" t="s">
        <v>301</v>
      </c>
      <c r="F259" s="161" t="s">
        <v>151</v>
      </c>
      <c r="G259" s="95">
        <v>4</v>
      </c>
      <c r="H259" s="209"/>
      <c r="I259" s="210">
        <f t="shared" si="16"/>
        <v>0</v>
      </c>
      <c r="J259" s="343"/>
      <c r="K259" s="341"/>
    </row>
    <row r="260" spans="2:11" s="30" customFormat="1" x14ac:dyDescent="0.3">
      <c r="B260" s="29"/>
      <c r="C260" s="810"/>
      <c r="D260" s="213" t="s">
        <v>486</v>
      </c>
      <c r="E260" s="213" t="s">
        <v>486</v>
      </c>
      <c r="F260" s="161" t="s">
        <v>151</v>
      </c>
      <c r="G260" s="95">
        <v>2</v>
      </c>
      <c r="H260" s="209"/>
      <c r="I260" s="210">
        <f t="shared" ref="I260" si="17">H260*G260</f>
        <v>0</v>
      </c>
      <c r="J260" s="343"/>
      <c r="K260" s="341"/>
    </row>
    <row r="261" spans="2:11" s="30" customFormat="1" ht="89.25" x14ac:dyDescent="0.3">
      <c r="B261" s="29"/>
      <c r="C261" s="68" t="s">
        <v>12</v>
      </c>
      <c r="D261" s="208" t="s">
        <v>488</v>
      </c>
      <c r="E261" s="208" t="s">
        <v>489</v>
      </c>
      <c r="F261" s="161" t="s">
        <v>151</v>
      </c>
      <c r="G261" s="95">
        <f>SUM(G256:G260)</f>
        <v>39</v>
      </c>
      <c r="H261" s="209"/>
      <c r="I261" s="210">
        <f t="shared" si="16"/>
        <v>0</v>
      </c>
      <c r="J261" s="343"/>
      <c r="K261" s="341"/>
    </row>
    <row r="262" spans="2:11" s="30" customFormat="1" ht="25.5" x14ac:dyDescent="0.3">
      <c r="B262" s="29"/>
      <c r="C262" s="68" t="s">
        <v>13</v>
      </c>
      <c r="D262" s="211" t="s">
        <v>490</v>
      </c>
      <c r="E262" s="211" t="s">
        <v>491</v>
      </c>
      <c r="F262" s="161" t="s">
        <v>151</v>
      </c>
      <c r="G262" s="95">
        <f>G261</f>
        <v>39</v>
      </c>
      <c r="H262" s="209"/>
      <c r="I262" s="210">
        <f t="shared" si="16"/>
        <v>0</v>
      </c>
      <c r="J262" s="343"/>
      <c r="K262" s="341"/>
    </row>
    <row r="263" spans="2:11" ht="25.5" x14ac:dyDescent="0.3">
      <c r="B263" s="13"/>
      <c r="C263" s="809" t="s">
        <v>19</v>
      </c>
      <c r="D263" s="217" t="s">
        <v>214</v>
      </c>
      <c r="E263" s="211" t="s">
        <v>215</v>
      </c>
      <c r="F263" s="85"/>
      <c r="G263" s="71"/>
      <c r="H263" s="209"/>
      <c r="I263" s="210"/>
      <c r="J263" s="343"/>
    </row>
    <row r="264" spans="2:11" x14ac:dyDescent="0.3">
      <c r="B264" s="13"/>
      <c r="C264" s="810"/>
      <c r="D264" s="211" t="s">
        <v>244</v>
      </c>
      <c r="E264" s="211" t="s">
        <v>244</v>
      </c>
      <c r="F264" s="85" t="s">
        <v>3</v>
      </c>
      <c r="G264" s="71">
        <v>210</v>
      </c>
      <c r="H264" s="218"/>
      <c r="I264" s="210">
        <f t="shared" ref="I264:I266" si="18">G264*H264</f>
        <v>0</v>
      </c>
      <c r="J264" s="343"/>
    </row>
    <row r="265" spans="2:11" x14ac:dyDescent="0.3">
      <c r="B265" s="13"/>
      <c r="C265" s="810"/>
      <c r="D265" s="211" t="s">
        <v>245</v>
      </c>
      <c r="E265" s="211" t="s">
        <v>245</v>
      </c>
      <c r="F265" s="85" t="s">
        <v>3</v>
      </c>
      <c r="G265" s="71">
        <v>90</v>
      </c>
      <c r="H265" s="218"/>
      <c r="I265" s="210">
        <f t="shared" si="18"/>
        <v>0</v>
      </c>
      <c r="J265" s="343"/>
    </row>
    <row r="266" spans="2:11" x14ac:dyDescent="0.3">
      <c r="B266" s="13"/>
      <c r="C266" s="810"/>
      <c r="D266" s="211" t="s">
        <v>246</v>
      </c>
      <c r="E266" s="211" t="s">
        <v>246</v>
      </c>
      <c r="F266" s="85" t="s">
        <v>3</v>
      </c>
      <c r="G266" s="71">
        <v>70</v>
      </c>
      <c r="H266" s="218"/>
      <c r="I266" s="210">
        <f t="shared" si="18"/>
        <v>0</v>
      </c>
      <c r="J266" s="343"/>
    </row>
    <row r="267" spans="2:11" x14ac:dyDescent="0.3">
      <c r="B267" s="13"/>
      <c r="C267" s="810"/>
      <c r="D267" s="211" t="s">
        <v>247</v>
      </c>
      <c r="E267" s="211" t="s">
        <v>247</v>
      </c>
      <c r="F267" s="85" t="s">
        <v>3</v>
      </c>
      <c r="G267" s="71">
        <v>20</v>
      </c>
      <c r="H267" s="218"/>
      <c r="I267" s="210">
        <f t="shared" ref="I267:I268" si="19">G267*H267</f>
        <v>0</v>
      </c>
      <c r="J267" s="343"/>
    </row>
    <row r="268" spans="2:11" x14ac:dyDescent="0.3">
      <c r="B268" s="13"/>
      <c r="C268" s="810"/>
      <c r="D268" s="211" t="s">
        <v>303</v>
      </c>
      <c r="E268" s="211" t="s">
        <v>303</v>
      </c>
      <c r="F268" s="85" t="s">
        <v>3</v>
      </c>
      <c r="G268" s="71">
        <v>10</v>
      </c>
      <c r="H268" s="219"/>
      <c r="I268" s="210">
        <f t="shared" si="19"/>
        <v>0</v>
      </c>
      <c r="J268" s="343"/>
    </row>
    <row r="269" spans="2:11" s="48" customFormat="1" ht="27" x14ac:dyDescent="0.3">
      <c r="B269" s="49"/>
      <c r="C269" s="85" t="s">
        <v>162</v>
      </c>
      <c r="D269" s="220" t="s">
        <v>288</v>
      </c>
      <c r="E269" s="213" t="s">
        <v>289</v>
      </c>
      <c r="F269" s="221" t="s">
        <v>216</v>
      </c>
      <c r="G269" s="71">
        <v>0.35</v>
      </c>
      <c r="H269" s="222">
        <f>I264+I265+I266+I267+I268</f>
        <v>0</v>
      </c>
      <c r="I269" s="223">
        <f>G269*H269</f>
        <v>0</v>
      </c>
      <c r="J269" s="343"/>
      <c r="K269" s="341"/>
    </row>
    <row r="270" spans="2:11" ht="65.25" x14ac:dyDescent="0.3">
      <c r="B270" s="13"/>
      <c r="C270" s="809" t="s">
        <v>163</v>
      </c>
      <c r="D270" s="220" t="s">
        <v>248</v>
      </c>
      <c r="E270" s="213" t="s">
        <v>249</v>
      </c>
      <c r="F270" s="221"/>
      <c r="G270" s="224"/>
      <c r="H270" s="225"/>
      <c r="I270" s="210"/>
      <c r="J270" s="343"/>
    </row>
    <row r="271" spans="2:11" s="48" customFormat="1" x14ac:dyDescent="0.3">
      <c r="B271" s="49"/>
      <c r="C271" s="810"/>
      <c r="D271" s="211" t="s">
        <v>291</v>
      </c>
      <c r="E271" s="211" t="s">
        <v>433</v>
      </c>
      <c r="F271" s="161" t="s">
        <v>151</v>
      </c>
      <c r="G271" s="226">
        <v>2</v>
      </c>
      <c r="H271" s="225"/>
      <c r="I271" s="210">
        <f>G271*H271</f>
        <v>0</v>
      </c>
      <c r="J271" s="343"/>
      <c r="K271" s="341"/>
    </row>
    <row r="272" spans="2:11" x14ac:dyDescent="0.3">
      <c r="B272" s="13"/>
      <c r="C272" s="810"/>
      <c r="D272" s="211" t="s">
        <v>291</v>
      </c>
      <c r="E272" s="211" t="s">
        <v>292</v>
      </c>
      <c r="F272" s="161" t="s">
        <v>151</v>
      </c>
      <c r="G272" s="226">
        <v>6</v>
      </c>
      <c r="H272" s="225"/>
      <c r="I272" s="210">
        <f>G272*H272</f>
        <v>0</v>
      </c>
      <c r="J272" s="343"/>
    </row>
    <row r="273" spans="2:11" x14ac:dyDescent="0.3">
      <c r="B273" s="13"/>
      <c r="C273" s="810"/>
      <c r="D273" s="211" t="s">
        <v>250</v>
      </c>
      <c r="E273" s="211" t="s">
        <v>251</v>
      </c>
      <c r="F273" s="161" t="s">
        <v>151</v>
      </c>
      <c r="G273" s="227">
        <v>8</v>
      </c>
      <c r="H273" s="225"/>
      <c r="I273" s="210">
        <f t="shared" ref="I273:I275" si="20">H273*G273</f>
        <v>0</v>
      </c>
      <c r="J273" s="343"/>
    </row>
    <row r="274" spans="2:11" x14ac:dyDescent="0.3">
      <c r="B274" s="13"/>
      <c r="C274" s="810"/>
      <c r="D274" s="211" t="s">
        <v>252</v>
      </c>
      <c r="E274" s="211" t="s">
        <v>253</v>
      </c>
      <c r="F274" s="161" t="s">
        <v>151</v>
      </c>
      <c r="G274" s="227">
        <v>10</v>
      </c>
      <c r="H274" s="225"/>
      <c r="I274" s="210">
        <f t="shared" si="20"/>
        <v>0</v>
      </c>
      <c r="J274" s="343"/>
    </row>
    <row r="275" spans="2:11" s="48" customFormat="1" x14ac:dyDescent="0.3">
      <c r="B275" s="49"/>
      <c r="C275" s="811"/>
      <c r="D275" s="211" t="s">
        <v>254</v>
      </c>
      <c r="E275" s="211" t="s">
        <v>255</v>
      </c>
      <c r="F275" s="161" t="s">
        <v>151</v>
      </c>
      <c r="G275" s="227">
        <v>36</v>
      </c>
      <c r="H275" s="225"/>
      <c r="I275" s="210">
        <f t="shared" si="20"/>
        <v>0</v>
      </c>
      <c r="J275" s="343"/>
      <c r="K275" s="341"/>
    </row>
    <row r="276" spans="2:11" s="48" customFormat="1" ht="39.75" x14ac:dyDescent="0.3">
      <c r="B276" s="49"/>
      <c r="C276" s="68" t="s">
        <v>293</v>
      </c>
      <c r="D276" s="220" t="s">
        <v>256</v>
      </c>
      <c r="E276" s="213" t="s">
        <v>257</v>
      </c>
      <c r="F276" s="22" t="s">
        <v>173</v>
      </c>
      <c r="G276" s="71">
        <v>1</v>
      </c>
      <c r="H276" s="225"/>
      <c r="I276" s="210">
        <f>H276*G276</f>
        <v>0</v>
      </c>
      <c r="J276" s="343"/>
      <c r="K276" s="341"/>
    </row>
    <row r="277" spans="2:11" s="30" customFormat="1" ht="52.5" x14ac:dyDescent="0.3">
      <c r="B277" s="29"/>
      <c r="C277" s="68" t="s">
        <v>294</v>
      </c>
      <c r="D277" s="211" t="s">
        <v>258</v>
      </c>
      <c r="E277" s="213" t="s">
        <v>259</v>
      </c>
      <c r="F277" s="22" t="s">
        <v>173</v>
      </c>
      <c r="G277" s="71">
        <v>1</v>
      </c>
      <c r="H277" s="225"/>
      <c r="I277" s="210">
        <f>H277*G277</f>
        <v>0</v>
      </c>
      <c r="J277" s="343"/>
      <c r="K277" s="341"/>
    </row>
    <row r="278" spans="2:11" s="30" customFormat="1" ht="39.75" x14ac:dyDescent="0.3">
      <c r="B278" s="29"/>
      <c r="C278" s="68" t="s">
        <v>295</v>
      </c>
      <c r="D278" s="228" t="s">
        <v>260</v>
      </c>
      <c r="E278" s="213" t="s">
        <v>570</v>
      </c>
      <c r="F278" s="22" t="s">
        <v>173</v>
      </c>
      <c r="G278" s="71">
        <v>1</v>
      </c>
      <c r="H278" s="225"/>
      <c r="I278" s="210">
        <f t="shared" ref="I278:I280" si="21">H278*G278</f>
        <v>0</v>
      </c>
      <c r="J278" s="343"/>
      <c r="K278" s="341"/>
    </row>
    <row r="279" spans="2:11" s="30" customFormat="1" ht="27" x14ac:dyDescent="0.3">
      <c r="B279" s="29"/>
      <c r="C279" s="229" t="s">
        <v>296</v>
      </c>
      <c r="D279" s="230" t="s">
        <v>152</v>
      </c>
      <c r="E279" s="213" t="s">
        <v>61</v>
      </c>
      <c r="F279" s="161" t="s">
        <v>151</v>
      </c>
      <c r="G279" s="71">
        <v>15</v>
      </c>
      <c r="H279" s="225"/>
      <c r="I279" s="210">
        <f t="shared" si="21"/>
        <v>0</v>
      </c>
      <c r="J279" s="343"/>
      <c r="K279" s="341"/>
    </row>
    <row r="280" spans="2:11" s="30" customFormat="1" ht="27" x14ac:dyDescent="0.3">
      <c r="B280" s="29"/>
      <c r="C280" s="229" t="s">
        <v>479</v>
      </c>
      <c r="D280" s="231" t="s">
        <v>480</v>
      </c>
      <c r="E280" s="213" t="s">
        <v>487</v>
      </c>
      <c r="F280" s="22" t="s">
        <v>173</v>
      </c>
      <c r="G280" s="71">
        <v>1</v>
      </c>
      <c r="H280" s="209"/>
      <c r="I280" s="210">
        <f t="shared" si="21"/>
        <v>0</v>
      </c>
      <c r="J280" s="343"/>
      <c r="K280" s="341"/>
    </row>
    <row r="281" spans="2:11" x14ac:dyDescent="0.3">
      <c r="B281" s="13"/>
      <c r="C281" s="790" t="s">
        <v>157</v>
      </c>
      <c r="D281" s="792"/>
      <c r="E281" s="792"/>
      <c r="F281" s="792"/>
      <c r="G281" s="792"/>
      <c r="H281" s="793"/>
      <c r="I281" s="84">
        <f>SUM(I255:I280)</f>
        <v>0</v>
      </c>
      <c r="J281" s="343"/>
    </row>
    <row r="282" spans="2:11" ht="15" customHeight="1" x14ac:dyDescent="0.3">
      <c r="B282" s="13"/>
      <c r="C282" s="291">
        <v>3.2</v>
      </c>
      <c r="D282" s="303" t="s">
        <v>158</v>
      </c>
      <c r="E282" s="828" t="s">
        <v>159</v>
      </c>
      <c r="F282" s="829"/>
      <c r="G282" s="829"/>
      <c r="H282" s="829"/>
      <c r="I282" s="829"/>
      <c r="J282" s="343"/>
    </row>
    <row r="283" spans="2:11" ht="17.25" customHeight="1" x14ac:dyDescent="0.3">
      <c r="B283" s="13"/>
      <c r="C283" s="232" t="s">
        <v>18</v>
      </c>
      <c r="D283" s="135" t="s">
        <v>481</v>
      </c>
      <c r="E283" s="109" t="s">
        <v>482</v>
      </c>
      <c r="F283" s="233" t="s">
        <v>82</v>
      </c>
      <c r="G283" s="234">
        <v>1</v>
      </c>
      <c r="H283" s="235"/>
      <c r="I283" s="223">
        <f>H283*G283</f>
        <v>0</v>
      </c>
      <c r="J283" s="343"/>
    </row>
    <row r="284" spans="2:11" s="30" customFormat="1" ht="153" customHeight="1" x14ac:dyDescent="0.3">
      <c r="B284" s="29"/>
      <c r="C284" s="232" t="s">
        <v>483</v>
      </c>
      <c r="D284" s="143" t="s">
        <v>648</v>
      </c>
      <c r="E284" s="143" t="s">
        <v>649</v>
      </c>
      <c r="F284" s="161" t="s">
        <v>151</v>
      </c>
      <c r="G284" s="95">
        <v>1</v>
      </c>
      <c r="H284" s="209"/>
      <c r="I284" s="210">
        <f>H284*G284</f>
        <v>0</v>
      </c>
      <c r="J284" s="343"/>
      <c r="K284" s="341"/>
    </row>
    <row r="285" spans="2:11" s="30" customFormat="1" ht="108.75" customHeight="1" x14ac:dyDescent="0.2">
      <c r="B285" s="29"/>
      <c r="C285" s="236" t="s">
        <v>164</v>
      </c>
      <c r="D285" s="135" t="s">
        <v>572</v>
      </c>
      <c r="E285" s="237" t="s">
        <v>571</v>
      </c>
      <c r="F285" s="85" t="s">
        <v>3</v>
      </c>
      <c r="G285" s="95">
        <v>4</v>
      </c>
      <c r="H285" s="209"/>
      <c r="I285" s="210">
        <f>H285*G285</f>
        <v>0</v>
      </c>
      <c r="J285" s="347"/>
      <c r="K285" s="341"/>
    </row>
    <row r="286" spans="2:11" s="30" customFormat="1" ht="25.5" x14ac:dyDescent="0.3">
      <c r="B286" s="29"/>
      <c r="C286" s="832" t="s">
        <v>187</v>
      </c>
      <c r="D286" s="260" t="s">
        <v>188</v>
      </c>
      <c r="E286" s="261" t="s">
        <v>189</v>
      </c>
      <c r="F286" s="835" t="s">
        <v>151</v>
      </c>
      <c r="G286" s="838">
        <v>1</v>
      </c>
      <c r="H286" s="841"/>
      <c r="I286" s="844">
        <f>H286*G286</f>
        <v>0</v>
      </c>
      <c r="J286" s="343"/>
      <c r="K286" s="341"/>
    </row>
    <row r="287" spans="2:11" s="30" customFormat="1" x14ac:dyDescent="0.3">
      <c r="B287" s="29"/>
      <c r="C287" s="832"/>
      <c r="D287" s="262" t="s">
        <v>652</v>
      </c>
      <c r="E287" s="263" t="s">
        <v>653</v>
      </c>
      <c r="F287" s="836"/>
      <c r="G287" s="839"/>
      <c r="H287" s="842"/>
      <c r="I287" s="845"/>
      <c r="J287" s="343"/>
      <c r="K287" s="350"/>
    </row>
    <row r="288" spans="2:11" s="30" customFormat="1" x14ac:dyDescent="0.3">
      <c r="B288" s="29"/>
      <c r="C288" s="832"/>
      <c r="D288" s="262" t="s">
        <v>579</v>
      </c>
      <c r="E288" s="263" t="s">
        <v>580</v>
      </c>
      <c r="F288" s="836"/>
      <c r="G288" s="839"/>
      <c r="H288" s="842"/>
      <c r="I288" s="845"/>
      <c r="J288" s="343"/>
      <c r="K288" s="341"/>
    </row>
    <row r="289" spans="2:11" s="30" customFormat="1" x14ac:dyDescent="0.3">
      <c r="B289" s="29"/>
      <c r="C289" s="832"/>
      <c r="D289" s="262" t="s">
        <v>654</v>
      </c>
      <c r="E289" s="263" t="s">
        <v>655</v>
      </c>
      <c r="F289" s="836"/>
      <c r="G289" s="839"/>
      <c r="H289" s="842"/>
      <c r="I289" s="845"/>
      <c r="J289" s="343"/>
      <c r="K289" s="341"/>
    </row>
    <row r="290" spans="2:11" s="30" customFormat="1" x14ac:dyDescent="0.3">
      <c r="B290" s="29"/>
      <c r="C290" s="832"/>
      <c r="D290" s="262" t="s">
        <v>190</v>
      </c>
      <c r="E290" s="263" t="s">
        <v>191</v>
      </c>
      <c r="F290" s="836"/>
      <c r="G290" s="839"/>
      <c r="H290" s="842"/>
      <c r="I290" s="845"/>
      <c r="J290" s="343"/>
      <c r="K290" s="341"/>
    </row>
    <row r="291" spans="2:11" s="30" customFormat="1" x14ac:dyDescent="0.3">
      <c r="B291" s="29"/>
      <c r="C291" s="832"/>
      <c r="D291" s="262" t="s">
        <v>304</v>
      </c>
      <c r="E291" s="264" t="s">
        <v>305</v>
      </c>
      <c r="F291" s="837"/>
      <c r="G291" s="840"/>
      <c r="H291" s="843"/>
      <c r="I291" s="846"/>
      <c r="J291" s="343"/>
      <c r="K291" s="341"/>
    </row>
    <row r="292" spans="2:11" s="30" customFormat="1" ht="52.5" x14ac:dyDescent="0.3">
      <c r="B292" s="29"/>
      <c r="C292" s="238" t="s">
        <v>264</v>
      </c>
      <c r="D292" s="239" t="s">
        <v>306</v>
      </c>
      <c r="E292" s="240" t="s">
        <v>307</v>
      </c>
      <c r="F292" s="161" t="s">
        <v>151</v>
      </c>
      <c r="G292" s="95">
        <v>1</v>
      </c>
      <c r="H292" s="209"/>
      <c r="I292" s="241">
        <f t="shared" ref="I292" si="22">H292*G292</f>
        <v>0</v>
      </c>
      <c r="J292" s="343"/>
      <c r="K292" s="341"/>
    </row>
    <row r="293" spans="2:11" s="30" customFormat="1" ht="139.15" customHeight="1" x14ac:dyDescent="0.3">
      <c r="B293" s="29"/>
      <c r="C293" s="238" t="s">
        <v>192</v>
      </c>
      <c r="D293" s="143" t="s">
        <v>651</v>
      </c>
      <c r="E293" s="143" t="s">
        <v>650</v>
      </c>
      <c r="F293" s="161" t="s">
        <v>151</v>
      </c>
      <c r="G293" s="95">
        <v>1</v>
      </c>
      <c r="H293" s="265"/>
      <c r="I293" s="241">
        <f>H293*G293</f>
        <v>0</v>
      </c>
      <c r="J293" s="343"/>
      <c r="K293" s="341"/>
    </row>
    <row r="294" spans="2:11" s="30" customFormat="1" ht="25.5" x14ac:dyDescent="0.3">
      <c r="B294" s="29"/>
      <c r="C294" s="832" t="s">
        <v>297</v>
      </c>
      <c r="D294" s="220" t="s">
        <v>214</v>
      </c>
      <c r="E294" s="220" t="s">
        <v>215</v>
      </c>
      <c r="F294" s="85"/>
      <c r="G294" s="95"/>
      <c r="H294" s="209"/>
      <c r="I294" s="241"/>
      <c r="J294" s="343"/>
      <c r="K294" s="341"/>
    </row>
    <row r="295" spans="2:11" s="30" customFormat="1" x14ac:dyDescent="0.3">
      <c r="B295" s="29"/>
      <c r="C295" s="832"/>
      <c r="D295" s="211" t="s">
        <v>573</v>
      </c>
      <c r="E295" s="211" t="s">
        <v>573</v>
      </c>
      <c r="F295" s="85" t="s">
        <v>3</v>
      </c>
      <c r="G295" s="95">
        <v>4</v>
      </c>
      <c r="H295" s="209"/>
      <c r="I295" s="241">
        <f t="shared" ref="I295:I314" si="23">H295*G295</f>
        <v>0</v>
      </c>
      <c r="J295" s="343"/>
      <c r="K295" s="341"/>
    </row>
    <row r="296" spans="2:11" s="30" customFormat="1" x14ac:dyDescent="0.3">
      <c r="B296" s="29"/>
      <c r="C296" s="832"/>
      <c r="D296" s="211" t="s">
        <v>302</v>
      </c>
      <c r="E296" s="211" t="s">
        <v>302</v>
      </c>
      <c r="F296" s="85" t="s">
        <v>3</v>
      </c>
      <c r="G296" s="71">
        <v>20</v>
      </c>
      <c r="H296" s="218"/>
      <c r="I296" s="210">
        <f t="shared" ref="I296" si="24">G296*H296</f>
        <v>0</v>
      </c>
      <c r="J296" s="343"/>
      <c r="K296" s="341"/>
    </row>
    <row r="297" spans="2:11" s="30" customFormat="1" ht="27" x14ac:dyDescent="0.3">
      <c r="B297" s="29"/>
      <c r="C297" s="242" t="s">
        <v>193</v>
      </c>
      <c r="D297" s="243" t="s">
        <v>586</v>
      </c>
      <c r="E297" s="213" t="s">
        <v>298</v>
      </c>
      <c r="F297" s="85" t="s">
        <v>216</v>
      </c>
      <c r="G297" s="95">
        <v>0.35</v>
      </c>
      <c r="H297" s="209">
        <f>I295+I296</f>
        <v>0</v>
      </c>
      <c r="I297" s="210">
        <f>G297*H297</f>
        <v>0</v>
      </c>
      <c r="J297" s="343"/>
      <c r="K297" s="341"/>
    </row>
    <row r="298" spans="2:11" s="30" customFormat="1" ht="25.5" x14ac:dyDescent="0.3">
      <c r="B298" s="29"/>
      <c r="C298" s="236" t="s">
        <v>194</v>
      </c>
      <c r="D298" s="230" t="s">
        <v>160</v>
      </c>
      <c r="E298" s="211" t="s">
        <v>161</v>
      </c>
      <c r="F298" s="244" t="s">
        <v>337</v>
      </c>
      <c r="G298" s="245">
        <v>12</v>
      </c>
      <c r="H298" s="246"/>
      <c r="I298" s="241">
        <f t="shared" si="23"/>
        <v>0</v>
      </c>
      <c r="J298" s="343"/>
      <c r="K298" s="341"/>
    </row>
    <row r="299" spans="2:11" s="30" customFormat="1" x14ac:dyDescent="0.3">
      <c r="B299" s="29"/>
      <c r="C299" s="236" t="s">
        <v>195</v>
      </c>
      <c r="D299" s="258" t="s">
        <v>577</v>
      </c>
      <c r="E299" s="213" t="s">
        <v>578</v>
      </c>
      <c r="F299" s="221" t="s">
        <v>3</v>
      </c>
      <c r="G299" s="71">
        <v>5</v>
      </c>
      <c r="H299" s="222"/>
      <c r="I299" s="223">
        <f t="shared" si="23"/>
        <v>0</v>
      </c>
      <c r="J299" s="343"/>
      <c r="K299" s="341"/>
    </row>
    <row r="300" spans="2:11" s="30" customFormat="1" ht="27" x14ac:dyDescent="0.3">
      <c r="B300" s="29"/>
      <c r="C300" s="236" t="s">
        <v>196</v>
      </c>
      <c r="D300" s="228" t="s">
        <v>584</v>
      </c>
      <c r="E300" s="213" t="s">
        <v>585</v>
      </c>
      <c r="F300" s="259" t="s">
        <v>216</v>
      </c>
      <c r="G300" s="71">
        <v>0.35</v>
      </c>
      <c r="H300" s="248">
        <f>I299</f>
        <v>0</v>
      </c>
      <c r="I300" s="223">
        <f t="shared" si="23"/>
        <v>0</v>
      </c>
      <c r="J300" s="343"/>
      <c r="K300" s="341"/>
    </row>
    <row r="301" spans="2:11" s="30" customFormat="1" ht="52.5" x14ac:dyDescent="0.3">
      <c r="B301" s="29"/>
      <c r="C301" s="236" t="s">
        <v>198</v>
      </c>
      <c r="D301" s="220" t="s">
        <v>197</v>
      </c>
      <c r="E301" s="213" t="s">
        <v>574</v>
      </c>
      <c r="F301" s="22" t="s">
        <v>173</v>
      </c>
      <c r="G301" s="95">
        <v>1</v>
      </c>
      <c r="H301" s="209"/>
      <c r="I301" s="241">
        <f>H301*G301</f>
        <v>0</v>
      </c>
      <c r="J301" s="343"/>
      <c r="K301" s="341"/>
    </row>
    <row r="302" spans="2:11" s="30" customFormat="1" ht="27" x14ac:dyDescent="0.3">
      <c r="B302" s="29"/>
      <c r="C302" s="833" t="s">
        <v>199</v>
      </c>
      <c r="D302" s="230" t="s">
        <v>261</v>
      </c>
      <c r="E302" s="213" t="s">
        <v>262</v>
      </c>
      <c r="F302" s="85"/>
      <c r="G302" s="95"/>
      <c r="H302" s="209"/>
      <c r="I302" s="241"/>
      <c r="J302" s="343"/>
      <c r="K302" s="341"/>
    </row>
    <row r="303" spans="2:11" s="30" customFormat="1" x14ac:dyDescent="0.3">
      <c r="B303" s="29"/>
      <c r="C303" s="834"/>
      <c r="D303" s="247" t="s">
        <v>308</v>
      </c>
      <c r="E303" s="247" t="s">
        <v>308</v>
      </c>
      <c r="F303" s="85" t="s">
        <v>263</v>
      </c>
      <c r="G303" s="95">
        <v>6</v>
      </c>
      <c r="H303" s="209"/>
      <c r="I303" s="241">
        <f t="shared" si="23"/>
        <v>0</v>
      </c>
      <c r="J303" s="343"/>
      <c r="K303" s="341"/>
    </row>
    <row r="304" spans="2:11" s="30" customFormat="1" ht="39.75" x14ac:dyDescent="0.3">
      <c r="B304" s="29"/>
      <c r="C304" s="236" t="s">
        <v>200</v>
      </c>
      <c r="D304" s="239" t="s">
        <v>309</v>
      </c>
      <c r="E304" s="240" t="s">
        <v>310</v>
      </c>
      <c r="F304" s="161" t="s">
        <v>151</v>
      </c>
      <c r="G304" s="95">
        <v>1</v>
      </c>
      <c r="H304" s="209"/>
      <c r="I304" s="241">
        <f>H304*G304</f>
        <v>0</v>
      </c>
      <c r="J304" s="343"/>
      <c r="K304" s="341"/>
    </row>
    <row r="305" spans="2:48" s="30" customFormat="1" x14ac:dyDescent="0.3">
      <c r="B305" s="29"/>
      <c r="C305" s="236" t="s">
        <v>219</v>
      </c>
      <c r="D305" s="239" t="s">
        <v>484</v>
      </c>
      <c r="E305" s="65" t="s">
        <v>472</v>
      </c>
      <c r="F305" s="161" t="s">
        <v>151</v>
      </c>
      <c r="G305" s="95">
        <v>1</v>
      </c>
      <c r="H305" s="248"/>
      <c r="I305" s="252">
        <f t="shared" si="23"/>
        <v>0</v>
      </c>
      <c r="J305" s="343"/>
      <c r="K305" s="341"/>
    </row>
    <row r="306" spans="2:48" s="30" customFormat="1" x14ac:dyDescent="0.3">
      <c r="B306" s="29"/>
      <c r="C306" s="236" t="s">
        <v>220</v>
      </c>
      <c r="D306" s="230" t="s">
        <v>217</v>
      </c>
      <c r="E306" s="213" t="s">
        <v>218</v>
      </c>
      <c r="F306" s="161" t="s">
        <v>151</v>
      </c>
      <c r="G306" s="95">
        <v>1</v>
      </c>
      <c r="H306" s="209"/>
      <c r="I306" s="241">
        <f t="shared" si="23"/>
        <v>0</v>
      </c>
      <c r="J306" s="343"/>
      <c r="K306" s="341"/>
    </row>
    <row r="307" spans="2:48" s="30" customFormat="1" x14ac:dyDescent="0.3">
      <c r="B307" s="29"/>
      <c r="C307" s="236" t="s">
        <v>221</v>
      </c>
      <c r="D307" s="249" t="s">
        <v>575</v>
      </c>
      <c r="E307" s="213" t="s">
        <v>576</v>
      </c>
      <c r="F307" s="85" t="s">
        <v>263</v>
      </c>
      <c r="G307" s="95">
        <v>2</v>
      </c>
      <c r="H307" s="248"/>
      <c r="I307" s="321">
        <f t="shared" si="23"/>
        <v>0</v>
      </c>
      <c r="J307" s="343"/>
      <c r="K307" s="341"/>
    </row>
    <row r="308" spans="2:48" s="30" customFormat="1" ht="51" x14ac:dyDescent="0.3">
      <c r="B308" s="29"/>
      <c r="C308" s="236" t="s">
        <v>222</v>
      </c>
      <c r="D308" s="228" t="s">
        <v>201</v>
      </c>
      <c r="E308" s="211" t="s">
        <v>202</v>
      </c>
      <c r="F308" s="161" t="s">
        <v>151</v>
      </c>
      <c r="G308" s="95">
        <v>4</v>
      </c>
      <c r="H308" s="209"/>
      <c r="I308" s="241">
        <f t="shared" si="23"/>
        <v>0</v>
      </c>
      <c r="J308" s="343"/>
      <c r="K308" s="341"/>
    </row>
    <row r="309" spans="2:48" s="30" customFormat="1" ht="63.75" x14ac:dyDescent="0.3">
      <c r="B309" s="29"/>
      <c r="C309" s="236" t="s">
        <v>223</v>
      </c>
      <c r="D309" s="228" t="s">
        <v>290</v>
      </c>
      <c r="E309" s="211" t="s">
        <v>203</v>
      </c>
      <c r="F309" s="161" t="s">
        <v>151</v>
      </c>
      <c r="G309" s="95">
        <v>4</v>
      </c>
      <c r="H309" s="209"/>
      <c r="I309" s="241">
        <f>H309*G309</f>
        <v>0</v>
      </c>
      <c r="J309" s="343"/>
      <c r="K309" s="341"/>
    </row>
    <row r="310" spans="2:48" s="30" customFormat="1" x14ac:dyDescent="0.3">
      <c r="B310" s="29"/>
      <c r="C310" s="236" t="s">
        <v>224</v>
      </c>
      <c r="D310" s="211" t="s">
        <v>204</v>
      </c>
      <c r="E310" s="250" t="s">
        <v>205</v>
      </c>
      <c r="F310" s="251" t="s">
        <v>206</v>
      </c>
      <c r="G310" s="95">
        <v>1000</v>
      </c>
      <c r="H310" s="209"/>
      <c r="I310" s="241">
        <f t="shared" si="23"/>
        <v>0</v>
      </c>
      <c r="J310" s="343"/>
      <c r="K310" s="341"/>
    </row>
    <row r="311" spans="2:48" s="30" customFormat="1" ht="25.5" x14ac:dyDescent="0.3">
      <c r="B311" s="29"/>
      <c r="C311" s="236" t="s">
        <v>225</v>
      </c>
      <c r="D311" s="211" t="s">
        <v>207</v>
      </c>
      <c r="E311" s="250" t="s">
        <v>208</v>
      </c>
      <c r="F311" s="251" t="s">
        <v>209</v>
      </c>
      <c r="G311" s="95">
        <v>320</v>
      </c>
      <c r="H311" s="209"/>
      <c r="I311" s="241">
        <f t="shared" si="23"/>
        <v>0</v>
      </c>
      <c r="J311" s="343"/>
      <c r="K311" s="341"/>
    </row>
    <row r="312" spans="2:48" s="30" customFormat="1" x14ac:dyDescent="0.3">
      <c r="B312" s="29"/>
      <c r="C312" s="236" t="s">
        <v>314</v>
      </c>
      <c r="D312" s="211" t="s">
        <v>311</v>
      </c>
      <c r="E312" s="250" t="s">
        <v>312</v>
      </c>
      <c r="F312" s="22" t="s">
        <v>313</v>
      </c>
      <c r="G312" s="95">
        <v>1</v>
      </c>
      <c r="H312" s="248"/>
      <c r="I312" s="252">
        <f>H312*G312</f>
        <v>0</v>
      </c>
      <c r="J312" s="343"/>
      <c r="K312" s="341"/>
    </row>
    <row r="313" spans="2:48" s="30" customFormat="1" ht="25.5" x14ac:dyDescent="0.3">
      <c r="B313" s="29"/>
      <c r="C313" s="236" t="s">
        <v>485</v>
      </c>
      <c r="D313" s="211" t="s">
        <v>210</v>
      </c>
      <c r="E313" s="250" t="s">
        <v>211</v>
      </c>
      <c r="F313" s="22" t="s">
        <v>173</v>
      </c>
      <c r="G313" s="95">
        <v>1</v>
      </c>
      <c r="H313" s="209"/>
      <c r="I313" s="241">
        <f>H313*G313</f>
        <v>0</v>
      </c>
      <c r="J313" s="343"/>
      <c r="K313" s="341"/>
    </row>
    <row r="314" spans="2:48" s="30" customFormat="1" x14ac:dyDescent="0.3">
      <c r="B314" s="29"/>
      <c r="C314" s="236" t="s">
        <v>581</v>
      </c>
      <c r="D314" s="228" t="s">
        <v>212</v>
      </c>
      <c r="E314" s="250" t="s">
        <v>213</v>
      </c>
      <c r="F314" s="22" t="s">
        <v>173</v>
      </c>
      <c r="G314" s="95">
        <v>1</v>
      </c>
      <c r="H314" s="209"/>
      <c r="I314" s="241">
        <f t="shared" si="23"/>
        <v>0</v>
      </c>
      <c r="J314" s="343"/>
      <c r="K314" s="341"/>
    </row>
    <row r="315" spans="2:48" s="30" customFormat="1" ht="51" x14ac:dyDescent="0.3">
      <c r="B315" s="29"/>
      <c r="C315" s="236" t="s">
        <v>582</v>
      </c>
      <c r="D315" s="253" t="s">
        <v>226</v>
      </c>
      <c r="E315" s="254" t="s">
        <v>227</v>
      </c>
      <c r="F315" s="22" t="s">
        <v>173</v>
      </c>
      <c r="G315" s="255">
        <v>1</v>
      </c>
      <c r="H315" s="256"/>
      <c r="I315" s="257">
        <f>H315*G315</f>
        <v>0</v>
      </c>
      <c r="J315" s="343"/>
      <c r="K315" s="341"/>
    </row>
    <row r="316" spans="2:48" s="30" customFormat="1" ht="25.5" x14ac:dyDescent="0.2">
      <c r="B316" s="29"/>
      <c r="C316" s="236" t="s">
        <v>583</v>
      </c>
      <c r="D316" s="228" t="s">
        <v>646</v>
      </c>
      <c r="E316" s="250" t="s">
        <v>647</v>
      </c>
      <c r="F316" s="22" t="s">
        <v>173</v>
      </c>
      <c r="G316" s="95">
        <v>1</v>
      </c>
      <c r="H316" s="209"/>
      <c r="I316" s="241">
        <f>H316*G316</f>
        <v>0</v>
      </c>
      <c r="J316" s="348"/>
      <c r="K316" s="341"/>
    </row>
    <row r="317" spans="2:48" s="30" customFormat="1" ht="15" customHeight="1" x14ac:dyDescent="0.3">
      <c r="B317" s="29"/>
      <c r="C317" s="825" t="s">
        <v>157</v>
      </c>
      <c r="D317" s="826"/>
      <c r="E317" s="826"/>
      <c r="F317" s="826"/>
      <c r="G317" s="826"/>
      <c r="H317" s="827"/>
      <c r="I317" s="191">
        <f>SUM(I283:I316)</f>
        <v>0</v>
      </c>
      <c r="J317" s="343"/>
      <c r="K317" s="341"/>
    </row>
    <row r="318" spans="2:48" ht="15" customHeight="1" x14ac:dyDescent="0.3">
      <c r="B318" s="13"/>
      <c r="C318" s="285" t="s">
        <v>10</v>
      </c>
      <c r="D318" s="286" t="s">
        <v>106</v>
      </c>
      <c r="E318" s="287" t="s">
        <v>78</v>
      </c>
      <c r="F318" s="288"/>
      <c r="G318" s="288"/>
      <c r="H318" s="289"/>
      <c r="I318" s="290">
        <f>I317+I281</f>
        <v>0</v>
      </c>
      <c r="J318" s="343"/>
    </row>
    <row r="319" spans="2:48" x14ac:dyDescent="0.3">
      <c r="C319" s="18"/>
      <c r="D319" s="18"/>
      <c r="E319" s="19"/>
      <c r="F319" s="19"/>
      <c r="G319" s="19"/>
      <c r="H319" s="19"/>
      <c r="I319" s="20"/>
      <c r="J319" s="345"/>
      <c r="K319" s="342"/>
      <c r="L319" s="13"/>
      <c r="M319" s="13"/>
      <c r="N319" s="13"/>
      <c r="O319" s="13"/>
      <c r="P319" s="13"/>
      <c r="Q319" s="13"/>
      <c r="R319" s="13"/>
      <c r="S319" s="13"/>
      <c r="T319" s="13"/>
      <c r="U319" s="13"/>
      <c r="V319" s="13"/>
      <c r="W319" s="13"/>
      <c r="X319" s="13"/>
      <c r="Y319" s="13"/>
      <c r="Z319" s="13"/>
      <c r="AA319" s="13"/>
      <c r="AB319" s="13"/>
      <c r="AC319" s="13"/>
      <c r="AD319" s="13"/>
      <c r="AE319" s="13"/>
      <c r="AF319" s="13"/>
      <c r="AG319" s="13"/>
      <c r="AH319" s="13"/>
      <c r="AI319" s="13"/>
      <c r="AJ319" s="13"/>
      <c r="AK319" s="13"/>
      <c r="AL319" s="13"/>
      <c r="AM319" s="13"/>
      <c r="AN319" s="13"/>
      <c r="AO319" s="13"/>
      <c r="AP319" s="13"/>
      <c r="AQ319" s="13"/>
      <c r="AR319" s="13"/>
      <c r="AS319" s="13"/>
      <c r="AT319" s="13"/>
      <c r="AU319" s="13"/>
      <c r="AV319" s="13"/>
    </row>
    <row r="320" spans="2:48" x14ac:dyDescent="0.3">
      <c r="C320" s="18"/>
      <c r="D320" s="18"/>
      <c r="E320" s="19"/>
      <c r="F320" s="19"/>
      <c r="G320" s="19"/>
      <c r="H320" s="19"/>
      <c r="I320" s="20"/>
      <c r="J320" s="345"/>
      <c r="K320" s="342"/>
      <c r="L320" s="13"/>
      <c r="M320" s="13"/>
      <c r="N320" s="13"/>
      <c r="O320" s="13"/>
      <c r="P320" s="13"/>
      <c r="Q320" s="13"/>
      <c r="R320" s="13"/>
      <c r="S320" s="13"/>
      <c r="T320" s="13"/>
      <c r="U320" s="13"/>
      <c r="V320" s="13"/>
      <c r="W320" s="13"/>
      <c r="X320" s="13"/>
      <c r="Y320" s="13"/>
      <c r="Z320" s="13"/>
      <c r="AA320" s="13"/>
      <c r="AB320" s="13"/>
      <c r="AC320" s="13"/>
      <c r="AD320" s="13"/>
      <c r="AE320" s="13"/>
      <c r="AF320" s="13"/>
      <c r="AG320" s="13"/>
      <c r="AH320" s="13"/>
      <c r="AI320" s="13"/>
      <c r="AJ320" s="13"/>
      <c r="AK320" s="13"/>
      <c r="AL320" s="13"/>
      <c r="AM320" s="13"/>
      <c r="AN320" s="13"/>
      <c r="AO320" s="13"/>
      <c r="AP320" s="13"/>
      <c r="AQ320" s="13"/>
      <c r="AR320" s="13"/>
      <c r="AS320" s="13"/>
      <c r="AT320" s="13"/>
      <c r="AU320" s="13"/>
      <c r="AV320" s="13"/>
    </row>
    <row r="321" spans="3:48" x14ac:dyDescent="0.3">
      <c r="C321" s="18"/>
      <c r="D321" s="18"/>
      <c r="E321" s="19"/>
      <c r="F321" s="19"/>
      <c r="G321" s="19"/>
      <c r="H321" s="19"/>
      <c r="I321" s="20"/>
      <c r="J321" s="345"/>
      <c r="K321" s="342"/>
      <c r="L321" s="13"/>
      <c r="M321" s="13"/>
      <c r="N321" s="13"/>
      <c r="O321" s="13"/>
      <c r="P321" s="13"/>
      <c r="Q321" s="13"/>
      <c r="R321" s="13"/>
      <c r="S321" s="13"/>
      <c r="T321" s="13"/>
      <c r="U321" s="13"/>
      <c r="V321" s="13"/>
      <c r="W321" s="13"/>
      <c r="X321" s="13"/>
      <c r="Y321" s="13"/>
      <c r="Z321" s="13"/>
      <c r="AA321" s="13"/>
      <c r="AB321" s="13"/>
      <c r="AC321" s="13"/>
      <c r="AD321" s="13"/>
      <c r="AE321" s="13"/>
      <c r="AF321" s="13"/>
      <c r="AG321" s="13"/>
      <c r="AH321" s="13"/>
      <c r="AI321" s="13"/>
      <c r="AJ321" s="13"/>
      <c r="AK321" s="13"/>
      <c r="AL321" s="13"/>
      <c r="AM321" s="13"/>
      <c r="AN321" s="13"/>
      <c r="AO321" s="13"/>
      <c r="AP321" s="13"/>
      <c r="AQ321" s="13"/>
      <c r="AR321" s="13"/>
      <c r="AS321" s="13"/>
      <c r="AT321" s="13"/>
      <c r="AU321" s="13"/>
      <c r="AV321" s="13"/>
    </row>
    <row r="322" spans="3:48" x14ac:dyDescent="0.3">
      <c r="E322" s="1"/>
      <c r="F322" s="1"/>
      <c r="G322" s="1"/>
      <c r="H322" s="1"/>
      <c r="I322" s="1"/>
    </row>
    <row r="323" spans="3:48" ht="21" customHeight="1" x14ac:dyDescent="0.3">
      <c r="C323" s="12"/>
      <c r="D323" s="12"/>
      <c r="E323" s="805"/>
      <c r="F323" s="805"/>
      <c r="G323" s="805"/>
      <c r="H323" s="805"/>
      <c r="I323" s="21"/>
    </row>
    <row r="324" spans="3:48" ht="21" customHeight="1" x14ac:dyDescent="0.3">
      <c r="C324" s="304" t="s">
        <v>83</v>
      </c>
      <c r="D324" s="304" t="s">
        <v>107</v>
      </c>
      <c r="E324" s="804" t="s">
        <v>57</v>
      </c>
      <c r="F324" s="804"/>
      <c r="G324" s="804"/>
      <c r="H324" s="804"/>
      <c r="I324" s="323" t="s">
        <v>59</v>
      </c>
    </row>
    <row r="325" spans="3:48" x14ac:dyDescent="0.3">
      <c r="C325" s="16">
        <v>1</v>
      </c>
      <c r="D325" s="33" t="str">
        <f>D10</f>
        <v xml:space="preserve">ARCHITECTURE WORKS </v>
      </c>
      <c r="E325" s="803" t="str">
        <f>E10</f>
        <v>PUNËT E ARKITEKTURËS</v>
      </c>
      <c r="F325" s="803"/>
      <c r="G325" s="803"/>
      <c r="H325" s="803"/>
      <c r="I325" s="324">
        <f>I191</f>
        <v>0</v>
      </c>
    </row>
    <row r="326" spans="3:48" x14ac:dyDescent="0.3">
      <c r="C326" s="16">
        <v>2</v>
      </c>
      <c r="D326" s="33" t="str">
        <f>D193</f>
        <v>ELECTICAL WORKS</v>
      </c>
      <c r="E326" s="803" t="str">
        <f>E193</f>
        <v>PUNËT ELEKTRIKE</v>
      </c>
      <c r="F326" s="803"/>
      <c r="G326" s="803"/>
      <c r="H326" s="803"/>
      <c r="I326" s="324">
        <f>I249</f>
        <v>0</v>
      </c>
    </row>
    <row r="327" spans="3:48" x14ac:dyDescent="0.3">
      <c r="C327" s="16">
        <v>3</v>
      </c>
      <c r="D327" s="33" t="str">
        <f>D251</f>
        <v>MECHANICAL WORKS</v>
      </c>
      <c r="E327" s="803" t="str">
        <f>E251</f>
        <v>PUNËT MAKINERIKE</v>
      </c>
      <c r="F327" s="803"/>
      <c r="G327" s="803"/>
      <c r="H327" s="803"/>
      <c r="I327" s="324">
        <f>I318</f>
        <v>0</v>
      </c>
    </row>
    <row r="328" spans="3:48" x14ac:dyDescent="0.3">
      <c r="C328" s="10"/>
      <c r="D328" s="10"/>
      <c r="E328" s="783"/>
      <c r="F328" s="783"/>
      <c r="G328" s="783"/>
      <c r="H328" s="783"/>
      <c r="I328" s="322"/>
    </row>
    <row r="329" spans="3:48" ht="20.25" customHeight="1" x14ac:dyDescent="0.3">
      <c r="C329" s="802" t="s">
        <v>60</v>
      </c>
      <c r="D329" s="802"/>
      <c r="E329" s="802"/>
      <c r="F329" s="802"/>
      <c r="G329" s="802"/>
      <c r="H329" s="802"/>
      <c r="I329" s="325">
        <f>I325+I326+I327</f>
        <v>0</v>
      </c>
    </row>
    <row r="330" spans="3:48" x14ac:dyDescent="0.3">
      <c r="E330" s="4"/>
    </row>
    <row r="331" spans="3:48" x14ac:dyDescent="0.3">
      <c r="D331" s="1021" t="s">
        <v>989</v>
      </c>
      <c r="E331" s="1021"/>
      <c r="G331" s="6"/>
      <c r="H331" s="7"/>
      <c r="I331" s="3"/>
    </row>
    <row r="332" spans="3:48" x14ac:dyDescent="0.3">
      <c r="E332" s="35"/>
      <c r="F332" s="36"/>
      <c r="G332" s="37"/>
      <c r="H332" s="41"/>
    </row>
    <row r="333" spans="3:48" x14ac:dyDescent="0.3">
      <c r="E333" s="32"/>
      <c r="F333" s="38"/>
      <c r="G333" s="38"/>
      <c r="H333" s="41"/>
    </row>
    <row r="334" spans="3:48" x14ac:dyDescent="0.3">
      <c r="F334" s="39"/>
      <c r="G334" s="40"/>
      <c r="H334" s="42"/>
      <c r="I334" s="8"/>
    </row>
    <row r="335" spans="3:48" x14ac:dyDescent="0.3">
      <c r="H335" s="43"/>
    </row>
  </sheetData>
  <mergeCells count="84">
    <mergeCell ref="D331:E331"/>
    <mergeCell ref="C65:C83"/>
    <mergeCell ref="I107:I118"/>
    <mergeCell ref="C121:H121"/>
    <mergeCell ref="C61:H61"/>
    <mergeCell ref="C84:C86"/>
    <mergeCell ref="F90:F106"/>
    <mergeCell ref="G90:G106"/>
    <mergeCell ref="H90:H106"/>
    <mergeCell ref="C90:C106"/>
    <mergeCell ref="C87:H87"/>
    <mergeCell ref="I90:I106"/>
    <mergeCell ref="C107:C118"/>
    <mergeCell ref="F107:F118"/>
    <mergeCell ref="G107:G118"/>
    <mergeCell ref="H107:H118"/>
    <mergeCell ref="I136:I144"/>
    <mergeCell ref="C129:H129"/>
    <mergeCell ref="I238:I239"/>
    <mergeCell ref="C240:C241"/>
    <mergeCell ref="H136:H144"/>
    <mergeCell ref="F136:F144"/>
    <mergeCell ref="C136:C144"/>
    <mergeCell ref="G136:G144"/>
    <mergeCell ref="E191:H191"/>
    <mergeCell ref="C190:H190"/>
    <mergeCell ref="I147:I173"/>
    <mergeCell ref="C238:C239"/>
    <mergeCell ref="F240:F241"/>
    <mergeCell ref="G240:G241"/>
    <mergeCell ref="H240:H241"/>
    <mergeCell ref="I240:I241"/>
    <mergeCell ref="C174:H174"/>
    <mergeCell ref="E130:I130"/>
    <mergeCell ref="E251:I251"/>
    <mergeCell ref="C294:C296"/>
    <mergeCell ref="C302:C303"/>
    <mergeCell ref="F286:F291"/>
    <mergeCell ref="G286:G291"/>
    <mergeCell ref="H286:H291"/>
    <mergeCell ref="I286:I291"/>
    <mergeCell ref="C286:C291"/>
    <mergeCell ref="C263:C268"/>
    <mergeCell ref="C209:H209"/>
    <mergeCell ref="C227:H227"/>
    <mergeCell ref="C236:H236"/>
    <mergeCell ref="C192:I192"/>
    <mergeCell ref="C255:C260"/>
    <mergeCell ref="E324:H324"/>
    <mergeCell ref="E323:H323"/>
    <mergeCell ref="C147:C173"/>
    <mergeCell ref="F147:F173"/>
    <mergeCell ref="G147:G173"/>
    <mergeCell ref="H147:H173"/>
    <mergeCell ref="H238:H239"/>
    <mergeCell ref="C248:H248"/>
    <mergeCell ref="C180:H180"/>
    <mergeCell ref="C243:C244"/>
    <mergeCell ref="F238:F239"/>
    <mergeCell ref="G238:G239"/>
    <mergeCell ref="C270:C275"/>
    <mergeCell ref="C317:H317"/>
    <mergeCell ref="E282:I282"/>
    <mergeCell ref="C281:H281"/>
    <mergeCell ref="C329:H329"/>
    <mergeCell ref="E325:H325"/>
    <mergeCell ref="E326:H326"/>
    <mergeCell ref="E327:H327"/>
    <mergeCell ref="E328:H328"/>
    <mergeCell ref="C45:C58"/>
    <mergeCell ref="E4:I4"/>
    <mergeCell ref="E6:H6"/>
    <mergeCell ref="I22:I33"/>
    <mergeCell ref="C2:I2"/>
    <mergeCell ref="C7:I7"/>
    <mergeCell ref="C18:H18"/>
    <mergeCell ref="C8:I8"/>
    <mergeCell ref="E10:I10"/>
    <mergeCell ref="C3:D3"/>
    <mergeCell ref="E3:I3"/>
    <mergeCell ref="C22:C44"/>
    <mergeCell ref="F22:F33"/>
    <mergeCell ref="G22:G33"/>
    <mergeCell ref="H22:H33"/>
  </mergeCells>
  <phoneticPr fontId="21" type="noConversion"/>
  <pageMargins left="0.7" right="0.7" top="0.75" bottom="0.75" header="0.3" footer="0.3"/>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CB2AA7-F6BF-46E2-AD1F-BF83C1148DE4}">
  <dimension ref="A1:BC248"/>
  <sheetViews>
    <sheetView tabSelected="1" topLeftCell="A213" zoomScale="70" zoomScaleNormal="70" zoomScaleSheetLayoutView="89" workbookViewId="0">
      <selection activeCell="D240" sqref="D240:E240"/>
    </sheetView>
  </sheetViews>
  <sheetFormatPr defaultRowHeight="16.5" x14ac:dyDescent="0.3"/>
  <cols>
    <col min="1" max="1" width="5.42578125" style="1" customWidth="1"/>
    <col min="2" max="2" width="6.5703125" style="1" customWidth="1"/>
    <col min="3" max="3" width="8.140625" style="1" customWidth="1"/>
    <col min="4" max="4" width="51.28515625" style="1" customWidth="1"/>
    <col min="5" max="5" width="51.42578125" style="2" customWidth="1"/>
    <col min="6" max="6" width="10.5703125" style="5" customWidth="1"/>
    <col min="7" max="7" width="9.28515625" style="5" customWidth="1"/>
    <col min="8" max="8" width="12" style="5" customWidth="1"/>
    <col min="9" max="9" width="15.28515625" style="5" bestFit="1" customWidth="1"/>
    <col min="10" max="10" width="51.42578125" style="363" customWidth="1"/>
    <col min="11" max="11" width="43.42578125" style="341" customWidth="1"/>
    <col min="12" max="209" width="8.85546875" style="1"/>
    <col min="210" max="210" width="5.42578125" style="1" customWidth="1"/>
    <col min="211" max="211" width="43.85546875" style="1" customWidth="1"/>
    <col min="212" max="212" width="7.5703125" style="1" bestFit="1" customWidth="1"/>
    <col min="213" max="213" width="8.7109375" style="1" customWidth="1"/>
    <col min="214" max="214" width="11" style="1" customWidth="1"/>
    <col min="215" max="215" width="24" style="1" customWidth="1"/>
    <col min="216" max="465" width="8.85546875" style="1"/>
    <col min="466" max="466" width="5.42578125" style="1" customWidth="1"/>
    <col min="467" max="467" width="43.85546875" style="1" customWidth="1"/>
    <col min="468" max="468" width="7.5703125" style="1" bestFit="1" customWidth="1"/>
    <col min="469" max="469" width="8.7109375" style="1" customWidth="1"/>
    <col min="470" max="470" width="11" style="1" customWidth="1"/>
    <col min="471" max="471" width="24" style="1" customWidth="1"/>
    <col min="472" max="721" width="8.85546875" style="1"/>
    <col min="722" max="722" width="5.42578125" style="1" customWidth="1"/>
    <col min="723" max="723" width="43.85546875" style="1" customWidth="1"/>
    <col min="724" max="724" width="7.5703125" style="1" bestFit="1" customWidth="1"/>
    <col min="725" max="725" width="8.7109375" style="1" customWidth="1"/>
    <col min="726" max="726" width="11" style="1" customWidth="1"/>
    <col min="727" max="727" width="24" style="1" customWidth="1"/>
    <col min="728" max="977" width="8.85546875" style="1"/>
    <col min="978" max="978" width="5.42578125" style="1" customWidth="1"/>
    <col min="979" max="979" width="43.85546875" style="1" customWidth="1"/>
    <col min="980" max="980" width="7.5703125" style="1" bestFit="1" customWidth="1"/>
    <col min="981" max="981" width="8.7109375" style="1" customWidth="1"/>
    <col min="982" max="982" width="11" style="1" customWidth="1"/>
    <col min="983" max="983" width="24" style="1" customWidth="1"/>
    <col min="984" max="1233" width="8.85546875" style="1"/>
    <col min="1234" max="1234" width="5.42578125" style="1" customWidth="1"/>
    <col min="1235" max="1235" width="43.85546875" style="1" customWidth="1"/>
    <col min="1236" max="1236" width="7.5703125" style="1" bestFit="1" customWidth="1"/>
    <col min="1237" max="1237" width="8.7109375" style="1" customWidth="1"/>
    <col min="1238" max="1238" width="11" style="1" customWidth="1"/>
    <col min="1239" max="1239" width="24" style="1" customWidth="1"/>
    <col min="1240" max="1489" width="8.85546875" style="1"/>
    <col min="1490" max="1490" width="5.42578125" style="1" customWidth="1"/>
    <col min="1491" max="1491" width="43.85546875" style="1" customWidth="1"/>
    <col min="1492" max="1492" width="7.5703125" style="1" bestFit="1" customWidth="1"/>
    <col min="1493" max="1493" width="8.7109375" style="1" customWidth="1"/>
    <col min="1494" max="1494" width="11" style="1" customWidth="1"/>
    <col min="1495" max="1495" width="24" style="1" customWidth="1"/>
    <col min="1496" max="1745" width="8.85546875" style="1"/>
    <col min="1746" max="1746" width="5.42578125" style="1" customWidth="1"/>
    <col min="1747" max="1747" width="43.85546875" style="1" customWidth="1"/>
    <col min="1748" max="1748" width="7.5703125" style="1" bestFit="1" customWidth="1"/>
    <col min="1749" max="1749" width="8.7109375" style="1" customWidth="1"/>
    <col min="1750" max="1750" width="11" style="1" customWidth="1"/>
    <col min="1751" max="1751" width="24" style="1" customWidth="1"/>
    <col min="1752" max="2001" width="8.85546875" style="1"/>
    <col min="2002" max="2002" width="5.42578125" style="1" customWidth="1"/>
    <col min="2003" max="2003" width="43.85546875" style="1" customWidth="1"/>
    <col min="2004" max="2004" width="7.5703125" style="1" bestFit="1" customWidth="1"/>
    <col min="2005" max="2005" width="8.7109375" style="1" customWidth="1"/>
    <col min="2006" max="2006" width="11" style="1" customWidth="1"/>
    <col min="2007" max="2007" width="24" style="1" customWidth="1"/>
    <col min="2008" max="2257" width="8.85546875" style="1"/>
    <col min="2258" max="2258" width="5.42578125" style="1" customWidth="1"/>
    <col min="2259" max="2259" width="43.85546875" style="1" customWidth="1"/>
    <col min="2260" max="2260" width="7.5703125" style="1" bestFit="1" customWidth="1"/>
    <col min="2261" max="2261" width="8.7109375" style="1" customWidth="1"/>
    <col min="2262" max="2262" width="11" style="1" customWidth="1"/>
    <col min="2263" max="2263" width="24" style="1" customWidth="1"/>
    <col min="2264" max="2513" width="8.85546875" style="1"/>
    <col min="2514" max="2514" width="5.42578125" style="1" customWidth="1"/>
    <col min="2515" max="2515" width="43.85546875" style="1" customWidth="1"/>
    <col min="2516" max="2516" width="7.5703125" style="1" bestFit="1" customWidth="1"/>
    <col min="2517" max="2517" width="8.7109375" style="1" customWidth="1"/>
    <col min="2518" max="2518" width="11" style="1" customWidth="1"/>
    <col min="2519" max="2519" width="24" style="1" customWidth="1"/>
    <col min="2520" max="2769" width="8.85546875" style="1"/>
    <col min="2770" max="2770" width="5.42578125" style="1" customWidth="1"/>
    <col min="2771" max="2771" width="43.85546875" style="1" customWidth="1"/>
    <col min="2772" max="2772" width="7.5703125" style="1" bestFit="1" customWidth="1"/>
    <col min="2773" max="2773" width="8.7109375" style="1" customWidth="1"/>
    <col min="2774" max="2774" width="11" style="1" customWidth="1"/>
    <col min="2775" max="2775" width="24" style="1" customWidth="1"/>
    <col min="2776" max="3025" width="8.85546875" style="1"/>
    <col min="3026" max="3026" width="5.42578125" style="1" customWidth="1"/>
    <col min="3027" max="3027" width="43.85546875" style="1" customWidth="1"/>
    <col min="3028" max="3028" width="7.5703125" style="1" bestFit="1" customWidth="1"/>
    <col min="3029" max="3029" width="8.7109375" style="1" customWidth="1"/>
    <col min="3030" max="3030" width="11" style="1" customWidth="1"/>
    <col min="3031" max="3031" width="24" style="1" customWidth="1"/>
    <col min="3032" max="3281" width="8.85546875" style="1"/>
    <col min="3282" max="3282" width="5.42578125" style="1" customWidth="1"/>
    <col min="3283" max="3283" width="43.85546875" style="1" customWidth="1"/>
    <col min="3284" max="3284" width="7.5703125" style="1" bestFit="1" customWidth="1"/>
    <col min="3285" max="3285" width="8.7109375" style="1" customWidth="1"/>
    <col min="3286" max="3286" width="11" style="1" customWidth="1"/>
    <col min="3287" max="3287" width="24" style="1" customWidth="1"/>
    <col min="3288" max="3537" width="8.85546875" style="1"/>
    <col min="3538" max="3538" width="5.42578125" style="1" customWidth="1"/>
    <col min="3539" max="3539" width="43.85546875" style="1" customWidth="1"/>
    <col min="3540" max="3540" width="7.5703125" style="1" bestFit="1" customWidth="1"/>
    <col min="3541" max="3541" width="8.7109375" style="1" customWidth="1"/>
    <col min="3542" max="3542" width="11" style="1" customWidth="1"/>
    <col min="3543" max="3543" width="24" style="1" customWidth="1"/>
    <col min="3544" max="3793" width="8.85546875" style="1"/>
    <col min="3794" max="3794" width="5.42578125" style="1" customWidth="1"/>
    <col min="3795" max="3795" width="43.85546875" style="1" customWidth="1"/>
    <col min="3796" max="3796" width="7.5703125" style="1" bestFit="1" customWidth="1"/>
    <col min="3797" max="3797" width="8.7109375" style="1" customWidth="1"/>
    <col min="3798" max="3798" width="11" style="1" customWidth="1"/>
    <col min="3799" max="3799" width="24" style="1" customWidth="1"/>
    <col min="3800" max="4049" width="8.85546875" style="1"/>
    <col min="4050" max="4050" width="5.42578125" style="1" customWidth="1"/>
    <col min="4051" max="4051" width="43.85546875" style="1" customWidth="1"/>
    <col min="4052" max="4052" width="7.5703125" style="1" bestFit="1" customWidth="1"/>
    <col min="4053" max="4053" width="8.7109375" style="1" customWidth="1"/>
    <col min="4054" max="4054" width="11" style="1" customWidth="1"/>
    <col min="4055" max="4055" width="24" style="1" customWidth="1"/>
    <col min="4056" max="4305" width="8.85546875" style="1"/>
    <col min="4306" max="4306" width="5.42578125" style="1" customWidth="1"/>
    <col min="4307" max="4307" width="43.85546875" style="1" customWidth="1"/>
    <col min="4308" max="4308" width="7.5703125" style="1" bestFit="1" customWidth="1"/>
    <col min="4309" max="4309" width="8.7109375" style="1" customWidth="1"/>
    <col min="4310" max="4310" width="11" style="1" customWidth="1"/>
    <col min="4311" max="4311" width="24" style="1" customWidth="1"/>
    <col min="4312" max="4561" width="8.85546875" style="1"/>
    <col min="4562" max="4562" width="5.42578125" style="1" customWidth="1"/>
    <col min="4563" max="4563" width="43.85546875" style="1" customWidth="1"/>
    <col min="4564" max="4564" width="7.5703125" style="1" bestFit="1" customWidth="1"/>
    <col min="4565" max="4565" width="8.7109375" style="1" customWidth="1"/>
    <col min="4566" max="4566" width="11" style="1" customWidth="1"/>
    <col min="4567" max="4567" width="24" style="1" customWidth="1"/>
    <col min="4568" max="4817" width="8.85546875" style="1"/>
    <col min="4818" max="4818" width="5.42578125" style="1" customWidth="1"/>
    <col min="4819" max="4819" width="43.85546875" style="1" customWidth="1"/>
    <col min="4820" max="4820" width="7.5703125" style="1" bestFit="1" customWidth="1"/>
    <col min="4821" max="4821" width="8.7109375" style="1" customWidth="1"/>
    <col min="4822" max="4822" width="11" style="1" customWidth="1"/>
    <col min="4823" max="4823" width="24" style="1" customWidth="1"/>
    <col min="4824" max="5073" width="8.85546875" style="1"/>
    <col min="5074" max="5074" width="5.42578125" style="1" customWidth="1"/>
    <col min="5075" max="5075" width="43.85546875" style="1" customWidth="1"/>
    <col min="5076" max="5076" width="7.5703125" style="1" bestFit="1" customWidth="1"/>
    <col min="5077" max="5077" width="8.7109375" style="1" customWidth="1"/>
    <col min="5078" max="5078" width="11" style="1" customWidth="1"/>
    <col min="5079" max="5079" width="24" style="1" customWidth="1"/>
    <col min="5080" max="5329" width="8.85546875" style="1"/>
    <col min="5330" max="5330" width="5.42578125" style="1" customWidth="1"/>
    <col min="5331" max="5331" width="43.85546875" style="1" customWidth="1"/>
    <col min="5332" max="5332" width="7.5703125" style="1" bestFit="1" customWidth="1"/>
    <col min="5333" max="5333" width="8.7109375" style="1" customWidth="1"/>
    <col min="5334" max="5334" width="11" style="1" customWidth="1"/>
    <col min="5335" max="5335" width="24" style="1" customWidth="1"/>
    <col min="5336" max="5585" width="8.85546875" style="1"/>
    <col min="5586" max="5586" width="5.42578125" style="1" customWidth="1"/>
    <col min="5587" max="5587" width="43.85546875" style="1" customWidth="1"/>
    <col min="5588" max="5588" width="7.5703125" style="1" bestFit="1" customWidth="1"/>
    <col min="5589" max="5589" width="8.7109375" style="1" customWidth="1"/>
    <col min="5590" max="5590" width="11" style="1" customWidth="1"/>
    <col min="5591" max="5591" width="24" style="1" customWidth="1"/>
    <col min="5592" max="5841" width="8.85546875" style="1"/>
    <col min="5842" max="5842" width="5.42578125" style="1" customWidth="1"/>
    <col min="5843" max="5843" width="43.85546875" style="1" customWidth="1"/>
    <col min="5844" max="5844" width="7.5703125" style="1" bestFit="1" customWidth="1"/>
    <col min="5845" max="5845" width="8.7109375" style="1" customWidth="1"/>
    <col min="5846" max="5846" width="11" style="1" customWidth="1"/>
    <col min="5847" max="5847" width="24" style="1" customWidth="1"/>
    <col min="5848" max="6097" width="8.85546875" style="1"/>
    <col min="6098" max="6098" width="5.42578125" style="1" customWidth="1"/>
    <col min="6099" max="6099" width="43.85546875" style="1" customWidth="1"/>
    <col min="6100" max="6100" width="7.5703125" style="1" bestFit="1" customWidth="1"/>
    <col min="6101" max="6101" width="8.7109375" style="1" customWidth="1"/>
    <col min="6102" max="6102" width="11" style="1" customWidth="1"/>
    <col min="6103" max="6103" width="24" style="1" customWidth="1"/>
    <col min="6104" max="6353" width="8.85546875" style="1"/>
    <col min="6354" max="6354" width="5.42578125" style="1" customWidth="1"/>
    <col min="6355" max="6355" width="43.85546875" style="1" customWidth="1"/>
    <col min="6356" max="6356" width="7.5703125" style="1" bestFit="1" customWidth="1"/>
    <col min="6357" max="6357" width="8.7109375" style="1" customWidth="1"/>
    <col min="6358" max="6358" width="11" style="1" customWidth="1"/>
    <col min="6359" max="6359" width="24" style="1" customWidth="1"/>
    <col min="6360" max="6609" width="8.85546875" style="1"/>
    <col min="6610" max="6610" width="5.42578125" style="1" customWidth="1"/>
    <col min="6611" max="6611" width="43.85546875" style="1" customWidth="1"/>
    <col min="6612" max="6612" width="7.5703125" style="1" bestFit="1" customWidth="1"/>
    <col min="6613" max="6613" width="8.7109375" style="1" customWidth="1"/>
    <col min="6614" max="6614" width="11" style="1" customWidth="1"/>
    <col min="6615" max="6615" width="24" style="1" customWidth="1"/>
    <col min="6616" max="6865" width="8.85546875" style="1"/>
    <col min="6866" max="6866" width="5.42578125" style="1" customWidth="1"/>
    <col min="6867" max="6867" width="43.85546875" style="1" customWidth="1"/>
    <col min="6868" max="6868" width="7.5703125" style="1" bestFit="1" customWidth="1"/>
    <col min="6869" max="6869" width="8.7109375" style="1" customWidth="1"/>
    <col min="6870" max="6870" width="11" style="1" customWidth="1"/>
    <col min="6871" max="6871" width="24" style="1" customWidth="1"/>
    <col min="6872" max="7121" width="8.85546875" style="1"/>
    <col min="7122" max="7122" width="5.42578125" style="1" customWidth="1"/>
    <col min="7123" max="7123" width="43.85546875" style="1" customWidth="1"/>
    <col min="7124" max="7124" width="7.5703125" style="1" bestFit="1" customWidth="1"/>
    <col min="7125" max="7125" width="8.7109375" style="1" customWidth="1"/>
    <col min="7126" max="7126" width="11" style="1" customWidth="1"/>
    <col min="7127" max="7127" width="24" style="1" customWidth="1"/>
    <col min="7128" max="7377" width="8.85546875" style="1"/>
    <col min="7378" max="7378" width="5.42578125" style="1" customWidth="1"/>
    <col min="7379" max="7379" width="43.85546875" style="1" customWidth="1"/>
    <col min="7380" max="7380" width="7.5703125" style="1" bestFit="1" customWidth="1"/>
    <col min="7381" max="7381" width="8.7109375" style="1" customWidth="1"/>
    <col min="7382" max="7382" width="11" style="1" customWidth="1"/>
    <col min="7383" max="7383" width="24" style="1" customWidth="1"/>
    <col min="7384" max="7633" width="8.85546875" style="1"/>
    <col min="7634" max="7634" width="5.42578125" style="1" customWidth="1"/>
    <col min="7635" max="7635" width="43.85546875" style="1" customWidth="1"/>
    <col min="7636" max="7636" width="7.5703125" style="1" bestFit="1" customWidth="1"/>
    <col min="7637" max="7637" width="8.7109375" style="1" customWidth="1"/>
    <col min="7638" max="7638" width="11" style="1" customWidth="1"/>
    <col min="7639" max="7639" width="24" style="1" customWidth="1"/>
    <col min="7640" max="7889" width="8.85546875" style="1"/>
    <col min="7890" max="7890" width="5.42578125" style="1" customWidth="1"/>
    <col min="7891" max="7891" width="43.85546875" style="1" customWidth="1"/>
    <col min="7892" max="7892" width="7.5703125" style="1" bestFit="1" customWidth="1"/>
    <col min="7893" max="7893" width="8.7109375" style="1" customWidth="1"/>
    <col min="7894" max="7894" width="11" style="1" customWidth="1"/>
    <col min="7895" max="7895" width="24" style="1" customWidth="1"/>
    <col min="7896" max="8145" width="8.85546875" style="1"/>
    <col min="8146" max="8146" width="5.42578125" style="1" customWidth="1"/>
    <col min="8147" max="8147" width="43.85546875" style="1" customWidth="1"/>
    <col min="8148" max="8148" width="7.5703125" style="1" bestFit="1" customWidth="1"/>
    <col min="8149" max="8149" width="8.7109375" style="1" customWidth="1"/>
    <col min="8150" max="8150" width="11" style="1" customWidth="1"/>
    <col min="8151" max="8151" width="24" style="1" customWidth="1"/>
    <col min="8152" max="8401" width="8.85546875" style="1"/>
    <col min="8402" max="8402" width="5.42578125" style="1" customWidth="1"/>
    <col min="8403" max="8403" width="43.85546875" style="1" customWidth="1"/>
    <col min="8404" max="8404" width="7.5703125" style="1" bestFit="1" customWidth="1"/>
    <col min="8405" max="8405" width="8.7109375" style="1" customWidth="1"/>
    <col min="8406" max="8406" width="11" style="1" customWidth="1"/>
    <col min="8407" max="8407" width="24" style="1" customWidth="1"/>
    <col min="8408" max="8657" width="8.85546875" style="1"/>
    <col min="8658" max="8658" width="5.42578125" style="1" customWidth="1"/>
    <col min="8659" max="8659" width="43.85546875" style="1" customWidth="1"/>
    <col min="8660" max="8660" width="7.5703125" style="1" bestFit="1" customWidth="1"/>
    <col min="8661" max="8661" width="8.7109375" style="1" customWidth="1"/>
    <col min="8662" max="8662" width="11" style="1" customWidth="1"/>
    <col min="8663" max="8663" width="24" style="1" customWidth="1"/>
    <col min="8664" max="8913" width="8.85546875" style="1"/>
    <col min="8914" max="8914" width="5.42578125" style="1" customWidth="1"/>
    <col min="8915" max="8915" width="43.85546875" style="1" customWidth="1"/>
    <col min="8916" max="8916" width="7.5703125" style="1" bestFit="1" customWidth="1"/>
    <col min="8917" max="8917" width="8.7109375" style="1" customWidth="1"/>
    <col min="8918" max="8918" width="11" style="1" customWidth="1"/>
    <col min="8919" max="8919" width="24" style="1" customWidth="1"/>
    <col min="8920" max="9169" width="8.85546875" style="1"/>
    <col min="9170" max="9170" width="5.42578125" style="1" customWidth="1"/>
    <col min="9171" max="9171" width="43.85546875" style="1" customWidth="1"/>
    <col min="9172" max="9172" width="7.5703125" style="1" bestFit="1" customWidth="1"/>
    <col min="9173" max="9173" width="8.7109375" style="1" customWidth="1"/>
    <col min="9174" max="9174" width="11" style="1" customWidth="1"/>
    <col min="9175" max="9175" width="24" style="1" customWidth="1"/>
    <col min="9176" max="9425" width="8.85546875" style="1"/>
    <col min="9426" max="9426" width="5.42578125" style="1" customWidth="1"/>
    <col min="9427" max="9427" width="43.85546875" style="1" customWidth="1"/>
    <col min="9428" max="9428" width="7.5703125" style="1" bestFit="1" customWidth="1"/>
    <col min="9429" max="9429" width="8.7109375" style="1" customWidth="1"/>
    <col min="9430" max="9430" width="11" style="1" customWidth="1"/>
    <col min="9431" max="9431" width="24" style="1" customWidth="1"/>
    <col min="9432" max="9681" width="8.85546875" style="1"/>
    <col min="9682" max="9682" width="5.42578125" style="1" customWidth="1"/>
    <col min="9683" max="9683" width="43.85546875" style="1" customWidth="1"/>
    <col min="9684" max="9684" width="7.5703125" style="1" bestFit="1" customWidth="1"/>
    <col min="9685" max="9685" width="8.7109375" style="1" customWidth="1"/>
    <col min="9686" max="9686" width="11" style="1" customWidth="1"/>
    <col min="9687" max="9687" width="24" style="1" customWidth="1"/>
    <col min="9688" max="9937" width="8.85546875" style="1"/>
    <col min="9938" max="9938" width="5.42578125" style="1" customWidth="1"/>
    <col min="9939" max="9939" width="43.85546875" style="1" customWidth="1"/>
    <col min="9940" max="9940" width="7.5703125" style="1" bestFit="1" customWidth="1"/>
    <col min="9941" max="9941" width="8.7109375" style="1" customWidth="1"/>
    <col min="9942" max="9942" width="11" style="1" customWidth="1"/>
    <col min="9943" max="9943" width="24" style="1" customWidth="1"/>
    <col min="9944" max="10193" width="8.85546875" style="1"/>
    <col min="10194" max="10194" width="5.42578125" style="1" customWidth="1"/>
    <col min="10195" max="10195" width="43.85546875" style="1" customWidth="1"/>
    <col min="10196" max="10196" width="7.5703125" style="1" bestFit="1" customWidth="1"/>
    <col min="10197" max="10197" width="8.7109375" style="1" customWidth="1"/>
    <col min="10198" max="10198" width="11" style="1" customWidth="1"/>
    <col min="10199" max="10199" width="24" style="1" customWidth="1"/>
    <col min="10200" max="10449" width="8.85546875" style="1"/>
    <col min="10450" max="10450" width="5.42578125" style="1" customWidth="1"/>
    <col min="10451" max="10451" width="43.85546875" style="1" customWidth="1"/>
    <col min="10452" max="10452" width="7.5703125" style="1" bestFit="1" customWidth="1"/>
    <col min="10453" max="10453" width="8.7109375" style="1" customWidth="1"/>
    <col min="10454" max="10454" width="11" style="1" customWidth="1"/>
    <col min="10455" max="10455" width="24" style="1" customWidth="1"/>
    <col min="10456" max="10705" width="8.85546875" style="1"/>
    <col min="10706" max="10706" width="5.42578125" style="1" customWidth="1"/>
    <col min="10707" max="10707" width="43.85546875" style="1" customWidth="1"/>
    <col min="10708" max="10708" width="7.5703125" style="1" bestFit="1" customWidth="1"/>
    <col min="10709" max="10709" width="8.7109375" style="1" customWidth="1"/>
    <col min="10710" max="10710" width="11" style="1" customWidth="1"/>
    <col min="10711" max="10711" width="24" style="1" customWidth="1"/>
    <col min="10712" max="10961" width="8.85546875" style="1"/>
    <col min="10962" max="10962" width="5.42578125" style="1" customWidth="1"/>
    <col min="10963" max="10963" width="43.85546875" style="1" customWidth="1"/>
    <col min="10964" max="10964" width="7.5703125" style="1" bestFit="1" customWidth="1"/>
    <col min="10965" max="10965" width="8.7109375" style="1" customWidth="1"/>
    <col min="10966" max="10966" width="11" style="1" customWidth="1"/>
    <col min="10967" max="10967" width="24" style="1" customWidth="1"/>
    <col min="10968" max="11217" width="8.85546875" style="1"/>
    <col min="11218" max="11218" width="5.42578125" style="1" customWidth="1"/>
    <col min="11219" max="11219" width="43.85546875" style="1" customWidth="1"/>
    <col min="11220" max="11220" width="7.5703125" style="1" bestFit="1" customWidth="1"/>
    <col min="11221" max="11221" width="8.7109375" style="1" customWidth="1"/>
    <col min="11222" max="11222" width="11" style="1" customWidth="1"/>
    <col min="11223" max="11223" width="24" style="1" customWidth="1"/>
    <col min="11224" max="11473" width="8.85546875" style="1"/>
    <col min="11474" max="11474" width="5.42578125" style="1" customWidth="1"/>
    <col min="11475" max="11475" width="43.85546875" style="1" customWidth="1"/>
    <col min="11476" max="11476" width="7.5703125" style="1" bestFit="1" customWidth="1"/>
    <col min="11477" max="11477" width="8.7109375" style="1" customWidth="1"/>
    <col min="11478" max="11478" width="11" style="1" customWidth="1"/>
    <col min="11479" max="11479" width="24" style="1" customWidth="1"/>
    <col min="11480" max="11729" width="8.85546875" style="1"/>
    <col min="11730" max="11730" width="5.42578125" style="1" customWidth="1"/>
    <col min="11731" max="11731" width="43.85546875" style="1" customWidth="1"/>
    <col min="11732" max="11732" width="7.5703125" style="1" bestFit="1" customWidth="1"/>
    <col min="11733" max="11733" width="8.7109375" style="1" customWidth="1"/>
    <col min="11734" max="11734" width="11" style="1" customWidth="1"/>
    <col min="11735" max="11735" width="24" style="1" customWidth="1"/>
    <col min="11736" max="11985" width="8.85546875" style="1"/>
    <col min="11986" max="11986" width="5.42578125" style="1" customWidth="1"/>
    <col min="11987" max="11987" width="43.85546875" style="1" customWidth="1"/>
    <col min="11988" max="11988" width="7.5703125" style="1" bestFit="1" customWidth="1"/>
    <col min="11989" max="11989" width="8.7109375" style="1" customWidth="1"/>
    <col min="11990" max="11990" width="11" style="1" customWidth="1"/>
    <col min="11991" max="11991" width="24" style="1" customWidth="1"/>
    <col min="11992" max="12241" width="8.85546875" style="1"/>
    <col min="12242" max="12242" width="5.42578125" style="1" customWidth="1"/>
    <col min="12243" max="12243" width="43.85546875" style="1" customWidth="1"/>
    <col min="12244" max="12244" width="7.5703125" style="1" bestFit="1" customWidth="1"/>
    <col min="12245" max="12245" width="8.7109375" style="1" customWidth="1"/>
    <col min="12246" max="12246" width="11" style="1" customWidth="1"/>
    <col min="12247" max="12247" width="24" style="1" customWidth="1"/>
    <col min="12248" max="12497" width="8.85546875" style="1"/>
    <col min="12498" max="12498" width="5.42578125" style="1" customWidth="1"/>
    <col min="12499" max="12499" width="43.85546875" style="1" customWidth="1"/>
    <col min="12500" max="12500" width="7.5703125" style="1" bestFit="1" customWidth="1"/>
    <col min="12501" max="12501" width="8.7109375" style="1" customWidth="1"/>
    <col min="12502" max="12502" width="11" style="1" customWidth="1"/>
    <col min="12503" max="12503" width="24" style="1" customWidth="1"/>
    <col min="12504" max="12753" width="8.85546875" style="1"/>
    <col min="12754" max="12754" width="5.42578125" style="1" customWidth="1"/>
    <col min="12755" max="12755" width="43.85546875" style="1" customWidth="1"/>
    <col min="12756" max="12756" width="7.5703125" style="1" bestFit="1" customWidth="1"/>
    <col min="12757" max="12757" width="8.7109375" style="1" customWidth="1"/>
    <col min="12758" max="12758" width="11" style="1" customWidth="1"/>
    <col min="12759" max="12759" width="24" style="1" customWidth="1"/>
    <col min="12760" max="13009" width="8.85546875" style="1"/>
    <col min="13010" max="13010" width="5.42578125" style="1" customWidth="1"/>
    <col min="13011" max="13011" width="43.85546875" style="1" customWidth="1"/>
    <col min="13012" max="13012" width="7.5703125" style="1" bestFit="1" customWidth="1"/>
    <col min="13013" max="13013" width="8.7109375" style="1" customWidth="1"/>
    <col min="13014" max="13014" width="11" style="1" customWidth="1"/>
    <col min="13015" max="13015" width="24" style="1" customWidth="1"/>
    <col min="13016" max="13265" width="8.85546875" style="1"/>
    <col min="13266" max="13266" width="5.42578125" style="1" customWidth="1"/>
    <col min="13267" max="13267" width="43.85546875" style="1" customWidth="1"/>
    <col min="13268" max="13268" width="7.5703125" style="1" bestFit="1" customWidth="1"/>
    <col min="13269" max="13269" width="8.7109375" style="1" customWidth="1"/>
    <col min="13270" max="13270" width="11" style="1" customWidth="1"/>
    <col min="13271" max="13271" width="24" style="1" customWidth="1"/>
    <col min="13272" max="13521" width="8.85546875" style="1"/>
    <col min="13522" max="13522" width="5.42578125" style="1" customWidth="1"/>
    <col min="13523" max="13523" width="43.85546875" style="1" customWidth="1"/>
    <col min="13524" max="13524" width="7.5703125" style="1" bestFit="1" customWidth="1"/>
    <col min="13525" max="13525" width="8.7109375" style="1" customWidth="1"/>
    <col min="13526" max="13526" width="11" style="1" customWidth="1"/>
    <col min="13527" max="13527" width="24" style="1" customWidth="1"/>
    <col min="13528" max="13777" width="8.85546875" style="1"/>
    <col min="13778" max="13778" width="5.42578125" style="1" customWidth="1"/>
    <col min="13779" max="13779" width="43.85546875" style="1" customWidth="1"/>
    <col min="13780" max="13780" width="7.5703125" style="1" bestFit="1" customWidth="1"/>
    <col min="13781" max="13781" width="8.7109375" style="1" customWidth="1"/>
    <col min="13782" max="13782" width="11" style="1" customWidth="1"/>
    <col min="13783" max="13783" width="24" style="1" customWidth="1"/>
    <col min="13784" max="14033" width="8.85546875" style="1"/>
    <col min="14034" max="14034" width="5.42578125" style="1" customWidth="1"/>
    <col min="14035" max="14035" width="43.85546875" style="1" customWidth="1"/>
    <col min="14036" max="14036" width="7.5703125" style="1" bestFit="1" customWidth="1"/>
    <col min="14037" max="14037" width="8.7109375" style="1" customWidth="1"/>
    <col min="14038" max="14038" width="11" style="1" customWidth="1"/>
    <col min="14039" max="14039" width="24" style="1" customWidth="1"/>
    <col min="14040" max="14289" width="8.85546875" style="1"/>
    <col min="14290" max="14290" width="5.42578125" style="1" customWidth="1"/>
    <col min="14291" max="14291" width="43.85546875" style="1" customWidth="1"/>
    <col min="14292" max="14292" width="7.5703125" style="1" bestFit="1" customWidth="1"/>
    <col min="14293" max="14293" width="8.7109375" style="1" customWidth="1"/>
    <col min="14294" max="14294" width="11" style="1" customWidth="1"/>
    <col min="14295" max="14295" width="24" style="1" customWidth="1"/>
    <col min="14296" max="14545" width="8.85546875" style="1"/>
    <col min="14546" max="14546" width="5.42578125" style="1" customWidth="1"/>
    <col min="14547" max="14547" width="43.85546875" style="1" customWidth="1"/>
    <col min="14548" max="14548" width="7.5703125" style="1" bestFit="1" customWidth="1"/>
    <col min="14549" max="14549" width="8.7109375" style="1" customWidth="1"/>
    <col min="14550" max="14550" width="11" style="1" customWidth="1"/>
    <col min="14551" max="14551" width="24" style="1" customWidth="1"/>
    <col min="14552" max="14801" width="8.85546875" style="1"/>
    <col min="14802" max="14802" width="5.42578125" style="1" customWidth="1"/>
    <col min="14803" max="14803" width="43.85546875" style="1" customWidth="1"/>
    <col min="14804" max="14804" width="7.5703125" style="1" bestFit="1" customWidth="1"/>
    <col min="14805" max="14805" width="8.7109375" style="1" customWidth="1"/>
    <col min="14806" max="14806" width="11" style="1" customWidth="1"/>
    <col min="14807" max="14807" width="24" style="1" customWidth="1"/>
    <col min="14808" max="15057" width="8.85546875" style="1"/>
    <col min="15058" max="15058" width="5.42578125" style="1" customWidth="1"/>
    <col min="15059" max="15059" width="43.85546875" style="1" customWidth="1"/>
    <col min="15060" max="15060" width="7.5703125" style="1" bestFit="1" customWidth="1"/>
    <col min="15061" max="15061" width="8.7109375" style="1" customWidth="1"/>
    <col min="15062" max="15062" width="11" style="1" customWidth="1"/>
    <col min="15063" max="15063" width="24" style="1" customWidth="1"/>
    <col min="15064" max="15313" width="8.85546875" style="1"/>
    <col min="15314" max="15314" width="5.42578125" style="1" customWidth="1"/>
    <col min="15315" max="15315" width="43.85546875" style="1" customWidth="1"/>
    <col min="15316" max="15316" width="7.5703125" style="1" bestFit="1" customWidth="1"/>
    <col min="15317" max="15317" width="8.7109375" style="1" customWidth="1"/>
    <col min="15318" max="15318" width="11" style="1" customWidth="1"/>
    <col min="15319" max="15319" width="24" style="1" customWidth="1"/>
    <col min="15320" max="15569" width="8.85546875" style="1"/>
    <col min="15570" max="15570" width="5.42578125" style="1" customWidth="1"/>
    <col min="15571" max="15571" width="43.85546875" style="1" customWidth="1"/>
    <col min="15572" max="15572" width="7.5703125" style="1" bestFit="1" customWidth="1"/>
    <col min="15573" max="15573" width="8.7109375" style="1" customWidth="1"/>
    <col min="15574" max="15574" width="11" style="1" customWidth="1"/>
    <col min="15575" max="15575" width="24" style="1" customWidth="1"/>
    <col min="15576" max="15825" width="8.85546875" style="1"/>
    <col min="15826" max="15826" width="5.42578125" style="1" customWidth="1"/>
    <col min="15827" max="15827" width="43.85546875" style="1" customWidth="1"/>
    <col min="15828" max="15828" width="7.5703125" style="1" bestFit="1" customWidth="1"/>
    <col min="15829" max="15829" width="8.7109375" style="1" customWidth="1"/>
    <col min="15830" max="15830" width="11" style="1" customWidth="1"/>
    <col min="15831" max="15831" width="24" style="1" customWidth="1"/>
    <col min="15832" max="16081" width="8.85546875" style="1"/>
    <col min="16082" max="16082" width="5.42578125" style="1" customWidth="1"/>
    <col min="16083" max="16083" width="43.85546875" style="1" customWidth="1"/>
    <col min="16084" max="16084" width="7.5703125" style="1" bestFit="1" customWidth="1"/>
    <col min="16085" max="16085" width="8.7109375" style="1" customWidth="1"/>
    <col min="16086" max="16086" width="11" style="1" customWidth="1"/>
    <col min="16087" max="16087" width="24" style="1" customWidth="1"/>
    <col min="16088" max="16384" width="8.85546875" style="1"/>
  </cols>
  <sheetData>
    <row r="1" spans="1:55" x14ac:dyDescent="0.3">
      <c r="J1" s="362"/>
      <c r="K1" s="342"/>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row>
    <row r="2" spans="1:55" ht="74.25" customHeight="1" thickBot="1" x14ac:dyDescent="0.35">
      <c r="C2" s="875" t="s">
        <v>679</v>
      </c>
      <c r="D2" s="875"/>
      <c r="E2" s="875"/>
      <c r="F2" s="875"/>
      <c r="G2" s="875"/>
      <c r="H2" s="875"/>
      <c r="I2" s="875"/>
      <c r="K2" s="342"/>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row>
    <row r="3" spans="1:55" ht="15.75" customHeight="1" thickTop="1" x14ac:dyDescent="0.3">
      <c r="C3" s="797" t="s">
        <v>680</v>
      </c>
      <c r="D3" s="797"/>
      <c r="E3" s="797" t="s">
        <v>681</v>
      </c>
      <c r="F3" s="797"/>
      <c r="G3" s="797"/>
      <c r="H3" s="797"/>
      <c r="I3" s="797"/>
      <c r="K3" s="342"/>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row>
    <row r="4" spans="1:55" x14ac:dyDescent="0.3">
      <c r="C4" s="310" t="s">
        <v>639</v>
      </c>
      <c r="D4" s="310"/>
      <c r="E4" s="310" t="s">
        <v>641</v>
      </c>
      <c r="F4" s="18"/>
      <c r="G4" s="18"/>
      <c r="H4" s="18"/>
      <c r="I4" s="18"/>
      <c r="K4" s="342"/>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row>
    <row r="5" spans="1:55" ht="26.25" customHeight="1" x14ac:dyDescent="0.3">
      <c r="C5" s="364" t="s">
        <v>682</v>
      </c>
      <c r="D5" s="364"/>
      <c r="E5" s="365" t="s">
        <v>984</v>
      </c>
      <c r="F5" s="14"/>
      <c r="G5" s="14"/>
      <c r="H5" s="14"/>
      <c r="I5" s="14"/>
      <c r="K5" s="342"/>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row>
    <row r="6" spans="1:55" ht="41.25" customHeight="1" x14ac:dyDescent="0.3">
      <c r="C6" s="782" t="s">
        <v>267</v>
      </c>
      <c r="D6" s="782"/>
      <c r="E6" s="4"/>
      <c r="F6" s="10"/>
      <c r="G6" s="10"/>
      <c r="H6" s="10"/>
      <c r="K6" s="342"/>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c r="AZ6" s="13"/>
      <c r="BA6" s="13"/>
      <c r="BB6" s="13"/>
    </row>
    <row r="7" spans="1:55" ht="27.75" customHeight="1" x14ac:dyDescent="0.3">
      <c r="C7" s="788" t="s">
        <v>150</v>
      </c>
      <c r="D7" s="788"/>
      <c r="E7" s="789"/>
      <c r="F7" s="789"/>
      <c r="G7" s="789"/>
      <c r="H7" s="789"/>
      <c r="I7" s="789"/>
      <c r="K7" s="342"/>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row>
    <row r="8" spans="1:55" ht="107.25" customHeight="1" x14ac:dyDescent="0.3">
      <c r="C8" s="794" t="s">
        <v>149</v>
      </c>
      <c r="D8" s="794"/>
      <c r="E8" s="794"/>
      <c r="F8" s="794"/>
      <c r="G8" s="794"/>
      <c r="H8" s="794"/>
      <c r="I8" s="794"/>
      <c r="K8" s="342"/>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c r="AV8" s="13"/>
      <c r="AW8" s="13"/>
      <c r="AX8" s="13"/>
      <c r="AY8" s="13"/>
      <c r="AZ8" s="13"/>
      <c r="BA8" s="13"/>
      <c r="BB8" s="13"/>
    </row>
    <row r="9" spans="1:55" ht="23.25" customHeight="1" x14ac:dyDescent="0.3">
      <c r="C9" s="15"/>
      <c r="D9" s="15"/>
      <c r="E9" s="15"/>
      <c r="F9" s="15"/>
      <c r="G9" s="15"/>
      <c r="H9" s="15"/>
      <c r="I9" s="15"/>
      <c r="K9" s="342"/>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c r="AX9" s="13"/>
      <c r="AY9" s="13"/>
      <c r="AZ9" s="13"/>
      <c r="BA9" s="13"/>
      <c r="BB9" s="13"/>
    </row>
    <row r="10" spans="1:55" s="9" customFormat="1" ht="21.75" customHeight="1" x14ac:dyDescent="0.3">
      <c r="A10" s="1"/>
      <c r="B10" s="1"/>
      <c r="C10" s="366">
        <v>1</v>
      </c>
      <c r="D10" s="367" t="s">
        <v>89</v>
      </c>
      <c r="E10" s="876" t="s">
        <v>58</v>
      </c>
      <c r="F10" s="877"/>
      <c r="G10" s="877"/>
      <c r="H10" s="877"/>
      <c r="I10" s="878"/>
      <c r="J10" s="363"/>
      <c r="K10" s="342"/>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3"/>
      <c r="BC10" s="13"/>
    </row>
    <row r="11" spans="1:55" s="9" customFormat="1" ht="38.25" x14ac:dyDescent="0.3">
      <c r="A11" s="1"/>
      <c r="B11" s="1"/>
      <c r="C11" s="24" t="s">
        <v>155</v>
      </c>
      <c r="D11" s="34" t="s">
        <v>105</v>
      </c>
      <c r="E11" s="34" t="s">
        <v>40</v>
      </c>
      <c r="F11" s="23" t="s">
        <v>175</v>
      </c>
      <c r="G11" s="24" t="s">
        <v>174</v>
      </c>
      <c r="H11" s="369" t="s">
        <v>176</v>
      </c>
      <c r="I11" s="370" t="s">
        <v>156</v>
      </c>
      <c r="J11" s="363"/>
      <c r="K11" s="342"/>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row>
    <row r="12" spans="1:55" s="9" customFormat="1" x14ac:dyDescent="0.3">
      <c r="A12" s="1"/>
      <c r="B12" s="1"/>
      <c r="C12" s="23" t="s">
        <v>41</v>
      </c>
      <c r="D12" s="23" t="s">
        <v>42</v>
      </c>
      <c r="E12" s="25" t="s">
        <v>43</v>
      </c>
      <c r="F12" s="22" t="s">
        <v>44</v>
      </c>
      <c r="G12" s="27" t="s">
        <v>45</v>
      </c>
      <c r="H12" s="371" t="s">
        <v>46</v>
      </c>
      <c r="I12" s="372" t="s">
        <v>47</v>
      </c>
      <c r="J12" s="363"/>
      <c r="K12" s="342"/>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c r="AX12" s="13"/>
      <c r="AY12" s="13"/>
      <c r="AZ12" s="13"/>
      <c r="BA12" s="13"/>
      <c r="BB12" s="13"/>
      <c r="BC12" s="13"/>
    </row>
    <row r="13" spans="1:55" s="9" customFormat="1" x14ac:dyDescent="0.3">
      <c r="A13" s="1"/>
      <c r="B13" s="1"/>
      <c r="C13" s="146">
        <v>1.1000000000000001</v>
      </c>
      <c r="D13" s="147" t="s">
        <v>90</v>
      </c>
      <c r="E13" s="148" t="s">
        <v>48</v>
      </c>
      <c r="F13" s="148"/>
      <c r="G13" s="148"/>
      <c r="H13" s="148"/>
      <c r="I13" s="148"/>
      <c r="J13" s="363"/>
      <c r="K13" s="342"/>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row>
    <row r="14" spans="1:55" s="9" customFormat="1" ht="38.25" x14ac:dyDescent="0.3">
      <c r="A14" s="1"/>
      <c r="B14" s="1"/>
      <c r="C14" s="57" t="s">
        <v>0</v>
      </c>
      <c r="D14" s="58" t="s">
        <v>91</v>
      </c>
      <c r="E14" s="59" t="s">
        <v>20</v>
      </c>
      <c r="F14" s="22" t="s">
        <v>173</v>
      </c>
      <c r="G14" s="60">
        <v>1</v>
      </c>
      <c r="H14" s="61"/>
      <c r="I14" s="61">
        <f>G14*H14</f>
        <v>0</v>
      </c>
      <c r="J14" s="363"/>
      <c r="K14" s="342"/>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row>
    <row r="15" spans="1:55" s="9" customFormat="1" ht="63.75" x14ac:dyDescent="0.3">
      <c r="A15" s="1"/>
      <c r="B15" s="1"/>
      <c r="C15" s="57" t="s">
        <v>1</v>
      </c>
      <c r="D15" s="58" t="s">
        <v>92</v>
      </c>
      <c r="E15" s="59" t="s">
        <v>21</v>
      </c>
      <c r="F15" s="22" t="s">
        <v>173</v>
      </c>
      <c r="G15" s="60">
        <v>1</v>
      </c>
      <c r="H15" s="61"/>
      <c r="I15" s="61">
        <f>G15*H15</f>
        <v>0</v>
      </c>
      <c r="J15" s="363"/>
      <c r="K15" s="342"/>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c r="AS15" s="13"/>
      <c r="AT15" s="13"/>
      <c r="AU15" s="13"/>
      <c r="AV15" s="13"/>
      <c r="AW15" s="13"/>
      <c r="AX15" s="13"/>
      <c r="AY15" s="13"/>
      <c r="AZ15" s="13"/>
      <c r="BA15" s="13"/>
      <c r="BB15" s="13"/>
      <c r="BC15" s="13"/>
    </row>
    <row r="16" spans="1:55" s="9" customFormat="1" ht="51" x14ac:dyDescent="0.3">
      <c r="A16" s="1"/>
      <c r="B16" s="1"/>
      <c r="C16" s="57" t="s">
        <v>2</v>
      </c>
      <c r="D16" s="62" t="s">
        <v>93</v>
      </c>
      <c r="E16" s="59" t="s">
        <v>22</v>
      </c>
      <c r="F16" s="22" t="s">
        <v>173</v>
      </c>
      <c r="G16" s="60">
        <v>1</v>
      </c>
      <c r="H16" s="61"/>
      <c r="I16" s="61">
        <f>G16*H16</f>
        <v>0</v>
      </c>
      <c r="J16" s="363"/>
      <c r="K16" s="342"/>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row>
    <row r="17" spans="1:55" s="9" customFormat="1" ht="76.5" x14ac:dyDescent="0.3">
      <c r="A17" s="1"/>
      <c r="B17" s="1"/>
      <c r="C17" s="63" t="s">
        <v>79</v>
      </c>
      <c r="D17" s="64" t="s">
        <v>94</v>
      </c>
      <c r="E17" s="65" t="s">
        <v>81</v>
      </c>
      <c r="F17" s="22" t="s">
        <v>173</v>
      </c>
      <c r="G17" s="60">
        <v>1</v>
      </c>
      <c r="H17" s="61"/>
      <c r="I17" s="61">
        <f>G17*H17</f>
        <v>0</v>
      </c>
      <c r="J17" s="363"/>
      <c r="K17" s="342"/>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c r="AU17" s="13"/>
      <c r="AV17" s="13"/>
      <c r="AW17" s="13"/>
      <c r="AX17" s="13"/>
      <c r="AY17" s="13"/>
      <c r="AZ17" s="13"/>
      <c r="BA17" s="13"/>
      <c r="BB17" s="13"/>
      <c r="BC17" s="13"/>
    </row>
    <row r="18" spans="1:55" x14ac:dyDescent="0.3">
      <c r="C18" s="790" t="s">
        <v>157</v>
      </c>
      <c r="D18" s="791"/>
      <c r="E18" s="791"/>
      <c r="F18" s="792"/>
      <c r="G18" s="792"/>
      <c r="H18" s="793"/>
      <c r="I18" s="373">
        <f>SUM(I14:I17)</f>
        <v>0</v>
      </c>
      <c r="K18" s="342"/>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c r="AX18" s="13"/>
      <c r="AY18" s="13"/>
      <c r="AZ18" s="13"/>
      <c r="BA18" s="13"/>
      <c r="BB18" s="13"/>
      <c r="BC18" s="13"/>
    </row>
    <row r="19" spans="1:55" s="31" customFormat="1" x14ac:dyDescent="0.3">
      <c r="A19" s="30"/>
      <c r="B19" s="30"/>
      <c r="C19" s="374">
        <v>1.2</v>
      </c>
      <c r="D19" s="375" t="s">
        <v>95</v>
      </c>
      <c r="E19" s="376" t="s">
        <v>49</v>
      </c>
      <c r="F19" s="376"/>
      <c r="G19" s="376"/>
      <c r="H19" s="376"/>
      <c r="I19" s="376"/>
      <c r="J19" s="363"/>
      <c r="K19" s="342"/>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29"/>
      <c r="AR19" s="29"/>
      <c r="AS19" s="29"/>
      <c r="AT19" s="29"/>
      <c r="AU19" s="29"/>
      <c r="AV19" s="29"/>
      <c r="AW19" s="29"/>
      <c r="AX19" s="29"/>
      <c r="AY19" s="29"/>
      <c r="AZ19" s="29"/>
      <c r="BA19" s="29"/>
      <c r="BB19" s="29"/>
      <c r="BC19" s="29"/>
    </row>
    <row r="20" spans="1:55" s="31" customFormat="1" ht="52.5" x14ac:dyDescent="0.3">
      <c r="A20" s="30"/>
      <c r="B20" s="30"/>
      <c r="C20" s="85" t="s">
        <v>64</v>
      </c>
      <c r="D20" s="64" t="s">
        <v>108</v>
      </c>
      <c r="E20" s="86" t="s">
        <v>65</v>
      </c>
      <c r="F20" s="68" t="s">
        <v>151</v>
      </c>
      <c r="G20" s="71">
        <f>SUM(G34:G39)</f>
        <v>25</v>
      </c>
      <c r="H20" s="72"/>
      <c r="I20" s="377">
        <f>G20*H20</f>
        <v>0</v>
      </c>
      <c r="J20" s="363"/>
      <c r="K20" s="342"/>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row>
    <row r="21" spans="1:55" s="31" customFormat="1" ht="76.5" x14ac:dyDescent="0.3">
      <c r="A21" s="30"/>
      <c r="B21" s="30"/>
      <c r="C21" s="85" t="s">
        <v>66</v>
      </c>
      <c r="D21" s="64" t="s">
        <v>268</v>
      </c>
      <c r="E21" s="87" t="s">
        <v>67</v>
      </c>
      <c r="F21" s="85" t="s">
        <v>3</v>
      </c>
      <c r="G21" s="71">
        <v>265</v>
      </c>
      <c r="H21" s="72"/>
      <c r="I21" s="377">
        <f>G21*H21</f>
        <v>0</v>
      </c>
      <c r="J21" s="363"/>
      <c r="K21" s="342"/>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row>
    <row r="22" spans="1:55" s="31" customFormat="1" ht="76.5" x14ac:dyDescent="0.3">
      <c r="A22" s="30"/>
      <c r="B22" s="30"/>
      <c r="C22" s="798" t="s">
        <v>68</v>
      </c>
      <c r="D22" s="326" t="s">
        <v>109</v>
      </c>
      <c r="E22" s="327" t="s">
        <v>69</v>
      </c>
      <c r="F22" s="879"/>
      <c r="G22" s="879"/>
      <c r="H22" s="879"/>
      <c r="I22" s="879"/>
      <c r="J22" s="363"/>
      <c r="K22" s="342"/>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c r="AY22" s="29"/>
      <c r="AZ22" s="29"/>
      <c r="BA22" s="29"/>
      <c r="BB22" s="29"/>
      <c r="BC22" s="29"/>
    </row>
    <row r="23" spans="1:55" s="31" customFormat="1" ht="19.5" customHeight="1" x14ac:dyDescent="0.3">
      <c r="A23" s="30"/>
      <c r="B23" s="30"/>
      <c r="C23" s="798"/>
      <c r="D23" s="328" t="s">
        <v>269</v>
      </c>
      <c r="E23" s="91" t="s">
        <v>123</v>
      </c>
      <c r="F23" s="880"/>
      <c r="G23" s="880"/>
      <c r="H23" s="880"/>
      <c r="I23" s="880"/>
      <c r="J23" s="363"/>
      <c r="K23" s="342"/>
      <c r="L23" s="29"/>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row>
    <row r="24" spans="1:55" s="31" customFormat="1" x14ac:dyDescent="0.3">
      <c r="A24" s="30"/>
      <c r="B24" s="30"/>
      <c r="C24" s="798"/>
      <c r="D24" s="89" t="s">
        <v>683</v>
      </c>
      <c r="E24" s="329" t="s">
        <v>675</v>
      </c>
      <c r="F24" s="880"/>
      <c r="G24" s="880"/>
      <c r="H24" s="880"/>
      <c r="I24" s="880"/>
      <c r="J24" s="363"/>
      <c r="K24" s="342"/>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row>
    <row r="25" spans="1:55" s="31" customFormat="1" ht="29.25" customHeight="1" x14ac:dyDescent="0.3">
      <c r="A25" s="30"/>
      <c r="B25" s="30"/>
      <c r="C25" s="798"/>
      <c r="D25" s="90" t="s">
        <v>674</v>
      </c>
      <c r="E25" s="123" t="s">
        <v>676</v>
      </c>
      <c r="F25" s="880"/>
      <c r="G25" s="880"/>
      <c r="H25" s="880"/>
      <c r="I25" s="880"/>
      <c r="J25" s="363"/>
      <c r="K25" s="342"/>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P25" s="29"/>
      <c r="AQ25" s="29"/>
      <c r="AR25" s="29"/>
      <c r="AS25" s="29"/>
      <c r="AT25" s="29"/>
      <c r="AU25" s="29"/>
      <c r="AV25" s="29"/>
      <c r="AW25" s="29"/>
      <c r="AX25" s="29"/>
      <c r="AY25" s="29"/>
      <c r="AZ25" s="29"/>
      <c r="BA25" s="29"/>
      <c r="BB25" s="29"/>
      <c r="BC25" s="29"/>
    </row>
    <row r="26" spans="1:55" s="31" customFormat="1" ht="27" x14ac:dyDescent="0.3">
      <c r="A26" s="30"/>
      <c r="B26" s="30"/>
      <c r="C26" s="798"/>
      <c r="D26" s="90" t="s">
        <v>111</v>
      </c>
      <c r="E26" s="91" t="s">
        <v>70</v>
      </c>
      <c r="F26" s="880"/>
      <c r="G26" s="880"/>
      <c r="H26" s="880"/>
      <c r="I26" s="880"/>
      <c r="J26" s="363"/>
      <c r="K26" s="342"/>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row>
    <row r="27" spans="1:55" s="31" customFormat="1" ht="27" x14ac:dyDescent="0.3">
      <c r="A27" s="30"/>
      <c r="B27" s="30"/>
      <c r="C27" s="798"/>
      <c r="D27" s="90" t="s">
        <v>112</v>
      </c>
      <c r="E27" s="91" t="s">
        <v>71</v>
      </c>
      <c r="F27" s="880"/>
      <c r="G27" s="880"/>
      <c r="H27" s="880"/>
      <c r="I27" s="880"/>
      <c r="J27" s="363"/>
      <c r="K27" s="342"/>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29"/>
      <c r="AS27" s="29"/>
      <c r="AT27" s="29"/>
      <c r="AU27" s="29"/>
      <c r="AV27" s="29"/>
      <c r="AW27" s="29"/>
      <c r="AX27" s="29"/>
      <c r="AY27" s="29"/>
      <c r="AZ27" s="29"/>
      <c r="BA27" s="29"/>
      <c r="BB27" s="29"/>
      <c r="BC27" s="29"/>
    </row>
    <row r="28" spans="1:55" s="31" customFormat="1" ht="27" x14ac:dyDescent="0.3">
      <c r="A28" s="30"/>
      <c r="B28" s="30"/>
      <c r="C28" s="798"/>
      <c r="D28" s="90" t="s">
        <v>113</v>
      </c>
      <c r="E28" s="91" t="s">
        <v>119</v>
      </c>
      <c r="F28" s="880"/>
      <c r="G28" s="880"/>
      <c r="H28" s="880"/>
      <c r="I28" s="880"/>
      <c r="J28" s="363"/>
      <c r="K28" s="342"/>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row>
    <row r="29" spans="1:55" s="31" customFormat="1" x14ac:dyDescent="0.3">
      <c r="A29" s="30"/>
      <c r="B29" s="30"/>
      <c r="C29" s="798"/>
      <c r="D29" s="89" t="s">
        <v>114</v>
      </c>
      <c r="E29" s="91" t="s">
        <v>72</v>
      </c>
      <c r="F29" s="880"/>
      <c r="G29" s="880"/>
      <c r="H29" s="880"/>
      <c r="I29" s="880"/>
      <c r="J29" s="363"/>
      <c r="K29" s="342"/>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row>
    <row r="30" spans="1:55" s="31" customFormat="1" x14ac:dyDescent="0.3">
      <c r="A30" s="30"/>
      <c r="B30" s="30"/>
      <c r="C30" s="798"/>
      <c r="D30" s="89" t="s">
        <v>115</v>
      </c>
      <c r="E30" s="91" t="s">
        <v>120</v>
      </c>
      <c r="F30" s="880"/>
      <c r="G30" s="880"/>
      <c r="H30" s="880"/>
      <c r="I30" s="880"/>
      <c r="J30" s="363"/>
      <c r="K30" s="342"/>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row>
    <row r="31" spans="1:55" s="31" customFormat="1" x14ac:dyDescent="0.3">
      <c r="A31" s="30"/>
      <c r="B31" s="30"/>
      <c r="C31" s="798"/>
      <c r="D31" s="90" t="s">
        <v>116</v>
      </c>
      <c r="E31" s="91" t="s">
        <v>73</v>
      </c>
      <c r="F31" s="880"/>
      <c r="G31" s="880"/>
      <c r="H31" s="880"/>
      <c r="I31" s="880"/>
      <c r="J31" s="363"/>
      <c r="K31" s="342"/>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c r="AO31" s="29"/>
      <c r="AP31" s="29"/>
      <c r="AQ31" s="29"/>
      <c r="AR31" s="29"/>
      <c r="AS31" s="29"/>
      <c r="AT31" s="29"/>
      <c r="AU31" s="29"/>
      <c r="AV31" s="29"/>
      <c r="AW31" s="29"/>
      <c r="AX31" s="29"/>
      <c r="AY31" s="29"/>
      <c r="AZ31" s="29"/>
      <c r="BA31" s="29"/>
      <c r="BB31" s="29"/>
      <c r="BC31" s="29"/>
    </row>
    <row r="32" spans="1:55" s="31" customFormat="1" x14ac:dyDescent="0.3">
      <c r="A32" s="30"/>
      <c r="B32" s="30"/>
      <c r="C32" s="798"/>
      <c r="D32" s="90" t="s">
        <v>117</v>
      </c>
      <c r="E32" s="92" t="s">
        <v>315</v>
      </c>
      <c r="F32" s="880"/>
      <c r="G32" s="880"/>
      <c r="H32" s="880"/>
      <c r="I32" s="880"/>
      <c r="J32" s="363"/>
      <c r="K32" s="342"/>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29"/>
      <c r="AO32" s="29"/>
      <c r="AP32" s="29"/>
      <c r="AQ32" s="29"/>
      <c r="AR32" s="29"/>
      <c r="AS32" s="29"/>
      <c r="AT32" s="29"/>
      <c r="AU32" s="29"/>
      <c r="AV32" s="29"/>
      <c r="AW32" s="29"/>
      <c r="AX32" s="29"/>
      <c r="AY32" s="29"/>
      <c r="AZ32" s="29"/>
      <c r="BA32" s="29"/>
      <c r="BB32" s="29"/>
      <c r="BC32" s="29"/>
    </row>
    <row r="33" spans="1:55" s="31" customFormat="1" ht="23.25" customHeight="1" x14ac:dyDescent="0.3">
      <c r="A33" s="30"/>
      <c r="B33" s="30"/>
      <c r="C33" s="798"/>
      <c r="D33" s="378" t="s">
        <v>118</v>
      </c>
      <c r="E33" s="379" t="s">
        <v>74</v>
      </c>
      <c r="F33" s="881"/>
      <c r="G33" s="881"/>
      <c r="H33" s="881"/>
      <c r="I33" s="881"/>
      <c r="J33" s="363"/>
      <c r="K33" s="342"/>
      <c r="L33" s="29"/>
      <c r="M33" s="29"/>
      <c r="N33" s="29"/>
      <c r="O33" s="29"/>
      <c r="P33" s="29"/>
      <c r="Q33" s="29"/>
      <c r="R33" s="29"/>
      <c r="S33" s="29"/>
      <c r="T33" s="29"/>
      <c r="U33" s="29"/>
      <c r="V33" s="29"/>
      <c r="W33" s="29"/>
      <c r="X33" s="29"/>
      <c r="Y33" s="29"/>
      <c r="Z33" s="29"/>
      <c r="AA33" s="29"/>
      <c r="AB33" s="29"/>
      <c r="AC33" s="29"/>
      <c r="AD33" s="29"/>
      <c r="AE33" s="29"/>
      <c r="AF33" s="29"/>
      <c r="AG33" s="29"/>
      <c r="AH33" s="29"/>
      <c r="AI33" s="29"/>
      <c r="AJ33" s="29"/>
      <c r="AK33" s="29"/>
      <c r="AL33" s="29"/>
      <c r="AM33" s="29"/>
      <c r="AN33" s="29"/>
      <c r="AO33" s="29"/>
      <c r="AP33" s="29"/>
      <c r="AQ33" s="29"/>
      <c r="AR33" s="29"/>
      <c r="AS33" s="29"/>
      <c r="AT33" s="29"/>
      <c r="AU33" s="29"/>
      <c r="AV33" s="29"/>
      <c r="AW33" s="29"/>
      <c r="AX33" s="29"/>
      <c r="AY33" s="29"/>
      <c r="AZ33" s="29"/>
      <c r="BA33" s="29"/>
      <c r="BB33" s="29"/>
      <c r="BC33" s="29"/>
    </row>
    <row r="34" spans="1:55" s="31" customFormat="1" x14ac:dyDescent="0.3">
      <c r="A34" s="30"/>
      <c r="B34" s="30"/>
      <c r="C34" s="798"/>
      <c r="D34" s="66" t="str">
        <f t="shared" ref="D34:D39" si="0">E34</f>
        <v>Pos W-1 dim. 3.90x2.10 m</v>
      </c>
      <c r="E34" s="380" t="s">
        <v>684</v>
      </c>
      <c r="F34" s="68" t="s">
        <v>151</v>
      </c>
      <c r="G34" s="69">
        <v>12</v>
      </c>
      <c r="H34" s="70"/>
      <c r="I34" s="381">
        <f>G34*H34</f>
        <v>0</v>
      </c>
      <c r="J34" s="363"/>
      <c r="K34" s="342"/>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29"/>
      <c r="AS34" s="29"/>
      <c r="AT34" s="29"/>
      <c r="AU34" s="29"/>
      <c r="AV34" s="29"/>
      <c r="AW34" s="29"/>
      <c r="AX34" s="29"/>
      <c r="AY34" s="29"/>
      <c r="AZ34" s="29"/>
      <c r="BA34" s="29"/>
      <c r="BB34" s="29"/>
      <c r="BC34" s="29"/>
    </row>
    <row r="35" spans="1:55" s="31" customFormat="1" x14ac:dyDescent="0.3">
      <c r="A35" s="30"/>
      <c r="B35" s="30"/>
      <c r="C35" s="798"/>
      <c r="D35" s="66" t="str">
        <f t="shared" si="0"/>
        <v>Pos W-2 dim. 0.80x1.50 m</v>
      </c>
      <c r="E35" s="380" t="s">
        <v>685</v>
      </c>
      <c r="F35" s="68" t="s">
        <v>151</v>
      </c>
      <c r="G35" s="69">
        <v>4</v>
      </c>
      <c r="H35" s="70"/>
      <c r="I35" s="381">
        <f t="shared" ref="I35:I41" si="1">G35*H35</f>
        <v>0</v>
      </c>
      <c r="J35" s="363"/>
      <c r="K35" s="342"/>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c r="AO35" s="29"/>
      <c r="AP35" s="29"/>
      <c r="AQ35" s="29"/>
      <c r="AR35" s="29"/>
      <c r="AS35" s="29"/>
      <c r="AT35" s="29"/>
      <c r="AU35" s="29"/>
      <c r="AV35" s="29"/>
      <c r="AW35" s="29"/>
      <c r="AX35" s="29"/>
      <c r="AY35" s="29"/>
      <c r="AZ35" s="29"/>
      <c r="BA35" s="29"/>
      <c r="BB35" s="29"/>
      <c r="BC35" s="29"/>
    </row>
    <row r="36" spans="1:55" s="31" customFormat="1" x14ac:dyDescent="0.3">
      <c r="A36" s="30"/>
      <c r="B36" s="30"/>
      <c r="C36" s="798"/>
      <c r="D36" s="66" t="str">
        <f t="shared" si="0"/>
        <v>Pos W-3 dim. 0.70x0.70 m</v>
      </c>
      <c r="E36" s="380" t="s">
        <v>686</v>
      </c>
      <c r="F36" s="68" t="s">
        <v>151</v>
      </c>
      <c r="G36" s="69">
        <v>4</v>
      </c>
      <c r="H36" s="70"/>
      <c r="I36" s="381">
        <f t="shared" si="1"/>
        <v>0</v>
      </c>
      <c r="J36" s="363"/>
      <c r="K36" s="342"/>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row>
    <row r="37" spans="1:55" s="31" customFormat="1" x14ac:dyDescent="0.3">
      <c r="A37" s="30"/>
      <c r="B37" s="30"/>
      <c r="C37" s="798"/>
      <c r="D37" s="66" t="str">
        <f t="shared" si="0"/>
        <v>Pos W-4 dim. 2.80x1.90m</v>
      </c>
      <c r="E37" s="380" t="s">
        <v>687</v>
      </c>
      <c r="F37" s="68" t="s">
        <v>151</v>
      </c>
      <c r="G37" s="69">
        <v>1</v>
      </c>
      <c r="H37" s="70"/>
      <c r="I37" s="381">
        <f t="shared" si="1"/>
        <v>0</v>
      </c>
      <c r="J37" s="363"/>
      <c r="K37" s="342"/>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29"/>
      <c r="AS37" s="29"/>
      <c r="AT37" s="29"/>
      <c r="AU37" s="29"/>
      <c r="AV37" s="29"/>
      <c r="AW37" s="29"/>
      <c r="AX37" s="29"/>
      <c r="AY37" s="29"/>
      <c r="AZ37" s="29"/>
      <c r="BA37" s="29"/>
      <c r="BB37" s="29"/>
      <c r="BC37" s="29"/>
    </row>
    <row r="38" spans="1:55" s="31" customFormat="1" x14ac:dyDescent="0.3">
      <c r="A38" s="30"/>
      <c r="B38" s="30"/>
      <c r="C38" s="798"/>
      <c r="D38" s="66" t="str">
        <f t="shared" si="0"/>
        <v>Pos W-5 dim. 2.80x1.50 m</v>
      </c>
      <c r="E38" s="380" t="s">
        <v>688</v>
      </c>
      <c r="F38" s="68" t="s">
        <v>151</v>
      </c>
      <c r="G38" s="69">
        <v>2</v>
      </c>
      <c r="H38" s="70"/>
      <c r="I38" s="381">
        <f t="shared" si="1"/>
        <v>0</v>
      </c>
      <c r="J38" s="363"/>
      <c r="K38" s="342"/>
      <c r="L38" s="29"/>
      <c r="M38" s="29"/>
      <c r="N38" s="29"/>
      <c r="O38" s="29"/>
      <c r="P38" s="29"/>
      <c r="Q38" s="29"/>
      <c r="R38" s="29"/>
      <c r="S38" s="29"/>
      <c r="T38" s="29"/>
      <c r="U38" s="29"/>
      <c r="V38" s="29"/>
      <c r="W38" s="29"/>
      <c r="X38" s="29"/>
      <c r="Y38" s="29"/>
      <c r="Z38" s="29"/>
      <c r="AA38" s="29"/>
      <c r="AB38" s="29"/>
      <c r="AC38" s="29"/>
      <c r="AD38" s="29"/>
      <c r="AE38" s="29"/>
      <c r="AF38" s="29"/>
      <c r="AG38" s="29"/>
      <c r="AH38" s="29"/>
      <c r="AI38" s="29"/>
      <c r="AJ38" s="29"/>
      <c r="AK38" s="29"/>
      <c r="AL38" s="29"/>
      <c r="AM38" s="29"/>
      <c r="AN38" s="29"/>
      <c r="AO38" s="29"/>
      <c r="AP38" s="29"/>
      <c r="AQ38" s="29"/>
      <c r="AR38" s="29"/>
      <c r="AS38" s="29"/>
      <c r="AT38" s="29"/>
      <c r="AU38" s="29"/>
      <c r="AV38" s="29"/>
      <c r="AW38" s="29"/>
      <c r="AX38" s="29"/>
      <c r="AY38" s="29"/>
      <c r="AZ38" s="29"/>
      <c r="BA38" s="29"/>
      <c r="BB38" s="29"/>
      <c r="BC38" s="29"/>
    </row>
    <row r="39" spans="1:55" s="31" customFormat="1" x14ac:dyDescent="0.3">
      <c r="A39" s="30"/>
      <c r="B39" s="30"/>
      <c r="C39" s="798"/>
      <c r="D39" s="66" t="str">
        <f t="shared" si="0"/>
        <v>Pos W-6 dim. 1.60x2.50 m</v>
      </c>
      <c r="E39" s="380" t="s">
        <v>689</v>
      </c>
      <c r="F39" s="68" t="s">
        <v>151</v>
      </c>
      <c r="G39" s="69">
        <v>2</v>
      </c>
      <c r="H39" s="70"/>
      <c r="I39" s="381">
        <f t="shared" si="1"/>
        <v>0</v>
      </c>
      <c r="J39" s="363"/>
      <c r="K39" s="342"/>
      <c r="L39" s="29"/>
      <c r="M39" s="29"/>
      <c r="N39" s="29"/>
      <c r="O39" s="29"/>
      <c r="P39" s="29"/>
      <c r="Q39" s="29"/>
      <c r="R39" s="29"/>
      <c r="S39" s="29"/>
      <c r="T39" s="29"/>
      <c r="U39" s="29"/>
      <c r="V39" s="29"/>
      <c r="W39" s="29"/>
      <c r="X39" s="29"/>
      <c r="Y39" s="29"/>
      <c r="Z39" s="29"/>
      <c r="AA39" s="29"/>
      <c r="AB39" s="29"/>
      <c r="AC39" s="29"/>
      <c r="AD39" s="29"/>
      <c r="AE39" s="29"/>
      <c r="AF39" s="29"/>
      <c r="AG39" s="29"/>
      <c r="AH39" s="29"/>
      <c r="AI39" s="29"/>
      <c r="AJ39" s="29"/>
      <c r="AK39" s="29"/>
      <c r="AL39" s="29"/>
      <c r="AM39" s="29"/>
      <c r="AN39" s="29"/>
      <c r="AO39" s="29"/>
      <c r="AP39" s="29"/>
      <c r="AQ39" s="29"/>
      <c r="AR39" s="29"/>
      <c r="AS39" s="29"/>
      <c r="AT39" s="29"/>
      <c r="AU39" s="29"/>
      <c r="AV39" s="29"/>
      <c r="AW39" s="29"/>
      <c r="AX39" s="29"/>
      <c r="AY39" s="29"/>
      <c r="AZ39" s="29"/>
      <c r="BA39" s="29"/>
      <c r="BB39" s="29"/>
      <c r="BC39" s="29"/>
    </row>
    <row r="40" spans="1:55" s="31" customFormat="1" ht="51" x14ac:dyDescent="0.3">
      <c r="A40" s="30"/>
      <c r="B40" s="30"/>
      <c r="C40" s="382" t="s">
        <v>169</v>
      </c>
      <c r="D40" s="383" t="s">
        <v>690</v>
      </c>
      <c r="E40" s="384" t="s">
        <v>691</v>
      </c>
      <c r="F40" s="139" t="s">
        <v>151</v>
      </c>
      <c r="G40" s="140">
        <v>4</v>
      </c>
      <c r="H40" s="70"/>
      <c r="I40" s="141">
        <f>G40*H40</f>
        <v>0</v>
      </c>
      <c r="J40" s="363"/>
      <c r="K40" s="342"/>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29"/>
      <c r="AK40" s="29"/>
      <c r="AL40" s="29"/>
      <c r="AM40" s="29"/>
      <c r="AN40" s="29"/>
      <c r="AO40" s="29"/>
      <c r="AP40" s="29"/>
      <c r="AQ40" s="29"/>
      <c r="AR40" s="29"/>
      <c r="AS40" s="29"/>
      <c r="AT40" s="29"/>
      <c r="AU40" s="29"/>
      <c r="AV40" s="29"/>
      <c r="AW40" s="29"/>
      <c r="AX40" s="29"/>
      <c r="AY40" s="29"/>
      <c r="AZ40" s="29"/>
      <c r="BA40" s="29"/>
      <c r="BB40" s="29"/>
      <c r="BC40" s="29"/>
    </row>
    <row r="41" spans="1:55" s="31" customFormat="1" ht="51" x14ac:dyDescent="0.3">
      <c r="A41" s="30"/>
      <c r="B41" s="30"/>
      <c r="C41" s="63" t="s">
        <v>76</v>
      </c>
      <c r="D41" s="64" t="s">
        <v>121</v>
      </c>
      <c r="E41" s="65" t="s">
        <v>80</v>
      </c>
      <c r="F41" s="85" t="s">
        <v>3</v>
      </c>
      <c r="G41" s="95">
        <v>75</v>
      </c>
      <c r="H41" s="96"/>
      <c r="I41" s="381">
        <f t="shared" si="1"/>
        <v>0</v>
      </c>
      <c r="J41" s="363"/>
      <c r="K41" s="342"/>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row>
    <row r="42" spans="1:55" s="31" customFormat="1" ht="63.75" x14ac:dyDescent="0.3">
      <c r="A42" s="30"/>
      <c r="B42" s="30"/>
      <c r="C42" s="63" t="s">
        <v>361</v>
      </c>
      <c r="D42" s="64" t="s">
        <v>122</v>
      </c>
      <c r="E42" s="65" t="s">
        <v>75</v>
      </c>
      <c r="F42" s="85" t="s">
        <v>3</v>
      </c>
      <c r="G42" s="95">
        <v>75</v>
      </c>
      <c r="H42" s="96"/>
      <c r="I42" s="381">
        <f>G42*H42</f>
        <v>0</v>
      </c>
      <c r="J42" s="363"/>
      <c r="K42" s="342"/>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row>
    <row r="43" spans="1:55" s="30" customFormat="1" x14ac:dyDescent="0.3">
      <c r="C43" s="790" t="s">
        <v>157</v>
      </c>
      <c r="D43" s="792"/>
      <c r="E43" s="792"/>
      <c r="F43" s="792"/>
      <c r="G43" s="792"/>
      <c r="H43" s="793"/>
      <c r="I43" s="385">
        <f>SUM(I20:I42)</f>
        <v>0</v>
      </c>
      <c r="J43" s="363"/>
      <c r="K43" s="342"/>
      <c r="L43" s="29"/>
      <c r="M43" s="29"/>
      <c r="N43" s="29"/>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c r="AO43" s="29"/>
      <c r="AP43" s="29"/>
      <c r="AQ43" s="29"/>
      <c r="AR43" s="29"/>
      <c r="AS43" s="29"/>
      <c r="AT43" s="29"/>
      <c r="AU43" s="29"/>
      <c r="AV43" s="29"/>
      <c r="AW43" s="29"/>
      <c r="AX43" s="29"/>
      <c r="AY43" s="29"/>
      <c r="AZ43" s="29"/>
      <c r="BA43" s="29"/>
      <c r="BB43" s="29"/>
      <c r="BC43" s="29"/>
    </row>
    <row r="44" spans="1:55" s="30" customFormat="1" x14ac:dyDescent="0.3">
      <c r="C44" s="374">
        <v>1.3</v>
      </c>
      <c r="D44" s="148" t="s">
        <v>96</v>
      </c>
      <c r="E44" s="376" t="s">
        <v>50</v>
      </c>
      <c r="F44" s="376"/>
      <c r="G44" s="376"/>
      <c r="H44" s="376"/>
      <c r="I44" s="376"/>
      <c r="J44" s="363"/>
      <c r="K44" s="342"/>
      <c r="L44" s="29"/>
      <c r="M44" s="29"/>
      <c r="N44" s="29"/>
      <c r="O44" s="29"/>
      <c r="P44" s="29"/>
      <c r="Q44" s="29"/>
      <c r="R44" s="29"/>
      <c r="S44" s="29"/>
      <c r="T44" s="29"/>
      <c r="U44" s="29"/>
      <c r="V44" s="29"/>
      <c r="W44" s="29"/>
      <c r="X44" s="29"/>
      <c r="Y44" s="29"/>
      <c r="Z44" s="29"/>
      <c r="AA44" s="29"/>
      <c r="AB44" s="29"/>
      <c r="AC44" s="29"/>
      <c r="AD44" s="29"/>
      <c r="AE44" s="29"/>
      <c r="AF44" s="29"/>
      <c r="AG44" s="29"/>
      <c r="AH44" s="29"/>
      <c r="AI44" s="29"/>
      <c r="AJ44" s="29"/>
      <c r="AK44" s="29"/>
      <c r="AL44" s="29"/>
      <c r="AM44" s="29"/>
      <c r="AN44" s="29"/>
      <c r="AO44" s="29"/>
      <c r="AP44" s="29"/>
      <c r="AQ44" s="29"/>
      <c r="AR44" s="29"/>
      <c r="AS44" s="29"/>
      <c r="AT44" s="29"/>
      <c r="AU44" s="29"/>
      <c r="AV44" s="29"/>
      <c r="AW44" s="29"/>
      <c r="AX44" s="29"/>
      <c r="AY44" s="29"/>
      <c r="AZ44" s="29"/>
      <c r="BA44" s="29"/>
      <c r="BB44" s="29"/>
      <c r="BC44" s="29"/>
    </row>
    <row r="45" spans="1:55" s="30" customFormat="1" ht="39.75" x14ac:dyDescent="0.3">
      <c r="C45" s="68" t="s">
        <v>4</v>
      </c>
      <c r="D45" s="98" t="s">
        <v>124</v>
      </c>
      <c r="E45" s="99" t="s">
        <v>23</v>
      </c>
      <c r="F45" s="68" t="s">
        <v>151</v>
      </c>
      <c r="G45" s="386">
        <f>G64+G62+G63</f>
        <v>4</v>
      </c>
      <c r="H45" s="106"/>
      <c r="I45" s="387">
        <f>G45*H45</f>
        <v>0</v>
      </c>
      <c r="J45" s="363"/>
      <c r="K45" s="342"/>
      <c r="L45" s="29"/>
      <c r="M45" s="29"/>
      <c r="N45" s="29"/>
      <c r="O45" s="29"/>
      <c r="P45" s="29"/>
      <c r="Q45" s="29"/>
      <c r="R45" s="29"/>
      <c r="S45" s="29"/>
      <c r="T45" s="29"/>
      <c r="U45" s="29"/>
      <c r="V45" s="29"/>
      <c r="W45" s="29"/>
      <c r="X45" s="29"/>
      <c r="Y45" s="29"/>
      <c r="Z45" s="29"/>
      <c r="AA45" s="29"/>
      <c r="AB45" s="29"/>
      <c r="AC45" s="29"/>
      <c r="AD45" s="29"/>
      <c r="AE45" s="29"/>
      <c r="AF45" s="29"/>
      <c r="AG45" s="29"/>
      <c r="AH45" s="29"/>
      <c r="AI45" s="29"/>
      <c r="AJ45" s="29"/>
      <c r="AK45" s="29"/>
      <c r="AL45" s="29"/>
      <c r="AM45" s="29"/>
      <c r="AN45" s="29"/>
      <c r="AO45" s="29"/>
      <c r="AP45" s="29"/>
      <c r="AQ45" s="29"/>
      <c r="AR45" s="29"/>
      <c r="AS45" s="29"/>
      <c r="AT45" s="29"/>
      <c r="AU45" s="29"/>
      <c r="AV45" s="29"/>
      <c r="AW45" s="29"/>
      <c r="AX45" s="29"/>
      <c r="AY45" s="29"/>
      <c r="AZ45" s="29"/>
      <c r="BA45" s="29"/>
      <c r="BB45" s="29"/>
      <c r="BC45" s="29"/>
    </row>
    <row r="46" spans="1:55" s="30" customFormat="1" ht="65.25" x14ac:dyDescent="0.3">
      <c r="C46" s="68" t="s">
        <v>15</v>
      </c>
      <c r="D46" s="98" t="s">
        <v>270</v>
      </c>
      <c r="E46" s="99" t="s">
        <v>24</v>
      </c>
      <c r="F46" s="68" t="s">
        <v>3</v>
      </c>
      <c r="G46" s="105">
        <v>35</v>
      </c>
      <c r="H46" s="106"/>
      <c r="I46" s="387">
        <f>G46*H46</f>
        <v>0</v>
      </c>
      <c r="J46" s="363"/>
      <c r="K46" s="342"/>
      <c r="L46" s="29"/>
      <c r="M46" s="29"/>
      <c r="N46" s="29"/>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row>
    <row r="47" spans="1:55" s="30" customFormat="1" ht="165.75" customHeight="1" x14ac:dyDescent="0.3">
      <c r="C47" s="823" t="s">
        <v>16</v>
      </c>
      <c r="D47" s="388" t="s">
        <v>692</v>
      </c>
      <c r="E47" s="389" t="s">
        <v>693</v>
      </c>
      <c r="F47" s="357"/>
      <c r="G47" s="390"/>
      <c r="H47" s="390"/>
      <c r="I47" s="391"/>
      <c r="J47" s="363"/>
      <c r="K47" s="342"/>
      <c r="L47" s="29"/>
      <c r="M47" s="29"/>
      <c r="N47" s="29"/>
      <c r="O47" s="29"/>
      <c r="P47" s="29"/>
      <c r="Q47" s="29"/>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c r="AP47" s="29"/>
      <c r="AQ47" s="29"/>
      <c r="AR47" s="29"/>
      <c r="AS47" s="29"/>
      <c r="AT47" s="29"/>
      <c r="AU47" s="29"/>
      <c r="AV47" s="29"/>
      <c r="AW47" s="29"/>
      <c r="AX47" s="29"/>
      <c r="AY47" s="29"/>
      <c r="AZ47" s="29"/>
      <c r="BA47" s="29"/>
      <c r="BB47" s="29"/>
      <c r="BC47" s="29"/>
    </row>
    <row r="48" spans="1:55" s="30" customFormat="1" ht="24.75" customHeight="1" x14ac:dyDescent="0.3">
      <c r="C48" s="823"/>
      <c r="D48" s="392" t="s">
        <v>317</v>
      </c>
      <c r="E48" s="393" t="s">
        <v>25</v>
      </c>
      <c r="F48" s="358"/>
      <c r="G48" s="329"/>
      <c r="H48" s="329"/>
      <c r="I48" s="394"/>
      <c r="J48" s="363"/>
      <c r="K48" s="342"/>
      <c r="L48" s="29"/>
      <c r="M48" s="29"/>
      <c r="N48" s="29"/>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c r="AQ48" s="29"/>
      <c r="AR48" s="29"/>
      <c r="AS48" s="29"/>
      <c r="AT48" s="29"/>
      <c r="AU48" s="29"/>
      <c r="AV48" s="29"/>
      <c r="AW48" s="29"/>
      <c r="AX48" s="29"/>
      <c r="AY48" s="29"/>
      <c r="AZ48" s="29"/>
      <c r="BA48" s="29"/>
      <c r="BB48" s="29"/>
      <c r="BC48" s="29"/>
    </row>
    <row r="49" spans="3:55" s="30" customFormat="1" x14ac:dyDescent="0.3">
      <c r="C49" s="823"/>
      <c r="D49" s="392" t="s">
        <v>694</v>
      </c>
      <c r="E49" s="88" t="s">
        <v>695</v>
      </c>
      <c r="F49" s="358"/>
      <c r="G49" s="329"/>
      <c r="H49" s="329"/>
      <c r="I49" s="394"/>
      <c r="J49" s="363"/>
      <c r="K49" s="342"/>
      <c r="L49" s="29"/>
      <c r="M49" s="29"/>
      <c r="N49" s="29"/>
      <c r="O49" s="29"/>
      <c r="P49" s="29"/>
      <c r="Q49" s="29"/>
      <c r="R49" s="29"/>
      <c r="S49" s="29"/>
      <c r="T49" s="29"/>
      <c r="U49" s="29"/>
      <c r="V49" s="29"/>
      <c r="W49" s="29"/>
      <c r="X49" s="29"/>
      <c r="Y49" s="29"/>
      <c r="Z49" s="29"/>
      <c r="AA49" s="29"/>
      <c r="AB49" s="29"/>
      <c r="AC49" s="29"/>
      <c r="AD49" s="29"/>
      <c r="AE49" s="29"/>
      <c r="AF49" s="29"/>
      <c r="AG49" s="29"/>
      <c r="AH49" s="29"/>
      <c r="AI49" s="29"/>
      <c r="AJ49" s="29"/>
      <c r="AK49" s="29"/>
      <c r="AL49" s="29"/>
      <c r="AM49" s="29"/>
      <c r="AN49" s="29"/>
      <c r="AO49" s="29"/>
      <c r="AP49" s="29"/>
      <c r="AQ49" s="29"/>
      <c r="AR49" s="29"/>
      <c r="AS49" s="29"/>
      <c r="AT49" s="29"/>
      <c r="AU49" s="29"/>
      <c r="AV49" s="29"/>
      <c r="AW49" s="29"/>
      <c r="AX49" s="29"/>
      <c r="AY49" s="29"/>
      <c r="AZ49" s="29"/>
      <c r="BA49" s="29"/>
      <c r="BB49" s="29"/>
      <c r="BC49" s="29"/>
    </row>
    <row r="50" spans="3:55" s="30" customFormat="1" x14ac:dyDescent="0.3">
      <c r="C50" s="823"/>
      <c r="D50" s="123" t="s">
        <v>696</v>
      </c>
      <c r="E50" s="123" t="s">
        <v>696</v>
      </c>
      <c r="F50" s="358"/>
      <c r="G50" s="329"/>
      <c r="H50" s="329"/>
      <c r="I50" s="394"/>
      <c r="J50" s="363"/>
      <c r="K50" s="342"/>
      <c r="L50" s="29"/>
      <c r="M50" s="29"/>
      <c r="N50" s="29"/>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c r="AO50" s="29"/>
      <c r="AP50" s="29"/>
      <c r="AQ50" s="29"/>
      <c r="AR50" s="29"/>
      <c r="AS50" s="29"/>
      <c r="AT50" s="29"/>
      <c r="AU50" s="29"/>
      <c r="AV50" s="29"/>
      <c r="AW50" s="29"/>
      <c r="AX50" s="29"/>
      <c r="AY50" s="29"/>
      <c r="AZ50" s="29"/>
      <c r="BA50" s="29"/>
      <c r="BB50" s="29"/>
      <c r="BC50" s="29"/>
    </row>
    <row r="51" spans="3:55" s="30" customFormat="1" ht="27" x14ac:dyDescent="0.3">
      <c r="C51" s="823"/>
      <c r="D51" s="90" t="s">
        <v>630</v>
      </c>
      <c r="E51" s="123" t="s">
        <v>631</v>
      </c>
      <c r="F51" s="358"/>
      <c r="G51" s="329"/>
      <c r="H51" s="329"/>
      <c r="I51" s="394"/>
      <c r="J51" s="363"/>
      <c r="K51" s="342"/>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c r="AV51" s="29"/>
      <c r="AW51" s="29"/>
      <c r="AX51" s="29"/>
      <c r="AY51" s="29"/>
      <c r="AZ51" s="29"/>
      <c r="BA51" s="29"/>
      <c r="BB51" s="29"/>
      <c r="BC51" s="29"/>
    </row>
    <row r="52" spans="3:55" s="30" customFormat="1" ht="27" x14ac:dyDescent="0.3">
      <c r="C52" s="823"/>
      <c r="D52" s="123" t="s">
        <v>632</v>
      </c>
      <c r="E52" s="332" t="s">
        <v>633</v>
      </c>
      <c r="F52" s="361"/>
      <c r="G52" s="360"/>
      <c r="H52" s="177"/>
      <c r="I52" s="395"/>
      <c r="J52" s="363"/>
      <c r="K52" s="342"/>
      <c r="L52" s="29"/>
      <c r="M52" s="29"/>
      <c r="N52" s="29"/>
      <c r="O52" s="29"/>
      <c r="P52" s="29"/>
      <c r="Q52" s="29"/>
      <c r="R52" s="29"/>
      <c r="S52" s="29"/>
      <c r="T52" s="29"/>
      <c r="U52" s="29"/>
      <c r="V52" s="29"/>
      <c r="W52" s="29"/>
      <c r="X52" s="29"/>
      <c r="Y52" s="29"/>
      <c r="Z52" s="29"/>
      <c r="AA52" s="29"/>
      <c r="AB52" s="29"/>
      <c r="AC52" s="29"/>
      <c r="AD52" s="29"/>
      <c r="AE52" s="29"/>
      <c r="AF52" s="29"/>
      <c r="AG52" s="29"/>
      <c r="AH52" s="29"/>
      <c r="AI52" s="29"/>
      <c r="AJ52" s="29"/>
      <c r="AK52" s="29"/>
      <c r="AL52" s="29"/>
      <c r="AM52" s="29"/>
      <c r="AN52" s="29"/>
      <c r="AO52" s="29"/>
      <c r="AP52" s="29"/>
      <c r="AQ52" s="29"/>
      <c r="AR52" s="29"/>
      <c r="AS52" s="29"/>
      <c r="AT52" s="29"/>
      <c r="AU52" s="29"/>
      <c r="AV52" s="29"/>
      <c r="AW52" s="29"/>
      <c r="AX52" s="29"/>
      <c r="AY52" s="29"/>
      <c r="AZ52" s="29"/>
      <c r="BA52" s="29"/>
      <c r="BB52" s="29"/>
      <c r="BC52" s="29"/>
    </row>
    <row r="53" spans="3:55" s="30" customFormat="1" x14ac:dyDescent="0.3">
      <c r="C53" s="823"/>
      <c r="D53" s="123" t="s">
        <v>125</v>
      </c>
      <c r="E53" s="332" t="s">
        <v>26</v>
      </c>
      <c r="F53" s="361"/>
      <c r="G53" s="360"/>
      <c r="H53" s="177"/>
      <c r="I53" s="395"/>
      <c r="J53" s="363"/>
      <c r="K53" s="342"/>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c r="AQ53" s="29"/>
      <c r="AR53" s="29"/>
      <c r="AS53" s="29"/>
      <c r="AT53" s="29"/>
      <c r="AU53" s="29"/>
      <c r="AV53" s="29"/>
      <c r="AW53" s="29"/>
      <c r="AX53" s="29"/>
      <c r="AY53" s="29"/>
      <c r="AZ53" s="29"/>
      <c r="BA53" s="29"/>
      <c r="BB53" s="29"/>
      <c r="BC53" s="29"/>
    </row>
    <row r="54" spans="3:55" s="30" customFormat="1" ht="12.75" customHeight="1" x14ac:dyDescent="0.3">
      <c r="C54" s="823"/>
      <c r="D54" s="123" t="s">
        <v>126</v>
      </c>
      <c r="E54" s="332" t="s">
        <v>135</v>
      </c>
      <c r="F54" s="361"/>
      <c r="G54" s="360"/>
      <c r="H54" s="177"/>
      <c r="I54" s="395"/>
      <c r="J54" s="363"/>
      <c r="K54" s="342"/>
      <c r="L54" s="29"/>
      <c r="M54" s="29"/>
      <c r="N54" s="29"/>
      <c r="O54" s="29"/>
      <c r="P54" s="29"/>
      <c r="Q54" s="29"/>
      <c r="R54" s="29"/>
      <c r="S54" s="29"/>
      <c r="T54" s="29"/>
      <c r="U54" s="29"/>
      <c r="V54" s="29"/>
      <c r="W54" s="29"/>
      <c r="X54" s="29"/>
      <c r="Y54" s="29"/>
      <c r="Z54" s="29"/>
      <c r="AA54" s="29"/>
      <c r="AB54" s="29"/>
      <c r="AC54" s="29"/>
      <c r="AD54" s="29"/>
      <c r="AE54" s="29"/>
      <c r="AF54" s="29"/>
      <c r="AG54" s="29"/>
      <c r="AH54" s="29"/>
      <c r="AI54" s="29"/>
      <c r="AJ54" s="29"/>
      <c r="AK54" s="29"/>
      <c r="AL54" s="29"/>
      <c r="AM54" s="29"/>
      <c r="AN54" s="29"/>
      <c r="AO54" s="29"/>
      <c r="AP54" s="29"/>
      <c r="AQ54" s="29"/>
      <c r="AR54" s="29"/>
      <c r="AS54" s="29"/>
      <c r="AT54" s="29"/>
      <c r="AU54" s="29"/>
      <c r="AV54" s="29"/>
      <c r="AW54" s="29"/>
      <c r="AX54" s="29"/>
      <c r="AY54" s="29"/>
      <c r="AZ54" s="29"/>
      <c r="BA54" s="29"/>
      <c r="BB54" s="29"/>
      <c r="BC54" s="29"/>
    </row>
    <row r="55" spans="3:55" s="30" customFormat="1" ht="16.5" customHeight="1" x14ac:dyDescent="0.3">
      <c r="C55" s="823"/>
      <c r="D55" s="396" t="s">
        <v>127</v>
      </c>
      <c r="E55" s="393" t="s">
        <v>39</v>
      </c>
      <c r="F55" s="361"/>
      <c r="G55" s="360"/>
      <c r="H55" s="177"/>
      <c r="I55" s="395"/>
      <c r="J55" s="363"/>
      <c r="K55" s="342"/>
      <c r="L55" s="29"/>
      <c r="M55" s="29"/>
      <c r="N55" s="29"/>
      <c r="O55" s="29"/>
      <c r="P55" s="29"/>
      <c r="Q55" s="29"/>
      <c r="R55" s="29"/>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c r="AW55" s="29"/>
      <c r="AX55" s="29"/>
      <c r="AY55" s="29"/>
      <c r="AZ55" s="29"/>
      <c r="BA55" s="29"/>
      <c r="BB55" s="29"/>
      <c r="BC55" s="29"/>
    </row>
    <row r="56" spans="3:55" s="30" customFormat="1" ht="15" customHeight="1" x14ac:dyDescent="0.3">
      <c r="C56" s="823"/>
      <c r="D56" s="392" t="s">
        <v>128</v>
      </c>
      <c r="E56" s="393" t="s">
        <v>27</v>
      </c>
      <c r="F56" s="361"/>
      <c r="G56" s="360"/>
      <c r="H56" s="177"/>
      <c r="I56" s="395"/>
      <c r="J56" s="363"/>
      <c r="K56" s="342"/>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row>
    <row r="57" spans="3:55" s="30" customFormat="1" x14ac:dyDescent="0.3">
      <c r="C57" s="823"/>
      <c r="D57" s="392" t="s">
        <v>129</v>
      </c>
      <c r="E57" s="88" t="s">
        <v>28</v>
      </c>
      <c r="F57" s="361"/>
      <c r="G57" s="360"/>
      <c r="H57" s="177"/>
      <c r="I57" s="395"/>
      <c r="J57" s="363"/>
      <c r="K57" s="342"/>
      <c r="L57" s="29"/>
      <c r="M57" s="29"/>
      <c r="N57" s="29"/>
      <c r="O57" s="29"/>
      <c r="P57" s="29"/>
      <c r="Q57" s="29"/>
      <c r="R57" s="29"/>
      <c r="S57" s="29"/>
      <c r="T57" s="29"/>
      <c r="U57" s="29"/>
      <c r="V57" s="29"/>
      <c r="W57" s="29"/>
      <c r="X57" s="29"/>
      <c r="Y57" s="29"/>
      <c r="Z57" s="29"/>
      <c r="AA57" s="29"/>
      <c r="AB57" s="29"/>
      <c r="AC57" s="29"/>
      <c r="AD57" s="29"/>
      <c r="AE57" s="29"/>
      <c r="AF57" s="29"/>
      <c r="AG57" s="29"/>
      <c r="AH57" s="29"/>
      <c r="AI57" s="29"/>
      <c r="AJ57" s="29"/>
      <c r="AK57" s="29"/>
      <c r="AL57" s="29"/>
      <c r="AM57" s="29"/>
      <c r="AN57" s="29"/>
      <c r="AO57" s="29"/>
      <c r="AP57" s="29"/>
      <c r="AQ57" s="29"/>
      <c r="AR57" s="29"/>
      <c r="AS57" s="29"/>
      <c r="AT57" s="29"/>
      <c r="AU57" s="29"/>
      <c r="AV57" s="29"/>
      <c r="AW57" s="29"/>
      <c r="AX57" s="29"/>
      <c r="AY57" s="29"/>
      <c r="AZ57" s="29"/>
      <c r="BA57" s="29"/>
      <c r="BB57" s="29"/>
      <c r="BC57" s="29"/>
    </row>
    <row r="58" spans="3:55" s="30" customFormat="1" ht="17.25" customHeight="1" x14ac:dyDescent="0.3">
      <c r="C58" s="823"/>
      <c r="D58" s="397" t="s">
        <v>130</v>
      </c>
      <c r="E58" s="398" t="s">
        <v>29</v>
      </c>
      <c r="F58" s="361"/>
      <c r="G58" s="360"/>
      <c r="H58" s="177"/>
      <c r="I58" s="395"/>
      <c r="J58" s="363"/>
      <c r="K58" s="342"/>
      <c r="L58" s="29"/>
      <c r="M58" s="29"/>
      <c r="N58" s="29"/>
      <c r="O58" s="29"/>
      <c r="P58" s="29"/>
      <c r="Q58" s="29"/>
      <c r="R58" s="29"/>
      <c r="S58" s="29"/>
      <c r="T58" s="29"/>
      <c r="U58" s="29"/>
      <c r="V58" s="29"/>
      <c r="W58" s="29"/>
      <c r="X58" s="29"/>
      <c r="Y58" s="29"/>
      <c r="Z58" s="29"/>
      <c r="AA58" s="29"/>
      <c r="AB58" s="29"/>
      <c r="AC58" s="29"/>
      <c r="AD58" s="29"/>
      <c r="AE58" s="29"/>
      <c r="AF58" s="29"/>
      <c r="AG58" s="29"/>
      <c r="AH58" s="29"/>
      <c r="AI58" s="29"/>
      <c r="AJ58" s="29"/>
      <c r="AK58" s="29"/>
      <c r="AL58" s="29"/>
      <c r="AM58" s="29"/>
      <c r="AN58" s="29"/>
      <c r="AO58" s="29"/>
      <c r="AP58" s="29"/>
      <c r="AQ58" s="29"/>
      <c r="AR58" s="29"/>
      <c r="AS58" s="29"/>
      <c r="AT58" s="29"/>
      <c r="AU58" s="29"/>
      <c r="AV58" s="29"/>
      <c r="AW58" s="29"/>
      <c r="AX58" s="29"/>
      <c r="AY58" s="29"/>
      <c r="AZ58" s="29"/>
      <c r="BA58" s="29"/>
      <c r="BB58" s="29"/>
      <c r="BC58" s="29"/>
    </row>
    <row r="59" spans="3:55" s="30" customFormat="1" ht="12" customHeight="1" x14ac:dyDescent="0.3">
      <c r="C59" s="823"/>
      <c r="D59" s="397" t="s">
        <v>131</v>
      </c>
      <c r="E59" s="399" t="s">
        <v>30</v>
      </c>
      <c r="F59" s="361"/>
      <c r="G59" s="360"/>
      <c r="H59" s="177"/>
      <c r="I59" s="395"/>
      <c r="J59" s="363"/>
      <c r="K59" s="342"/>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row>
    <row r="60" spans="3:55" s="30" customFormat="1" x14ac:dyDescent="0.3">
      <c r="C60" s="823"/>
      <c r="D60" s="392" t="s">
        <v>132</v>
      </c>
      <c r="E60" s="88" t="s">
        <v>318</v>
      </c>
      <c r="F60" s="361"/>
      <c r="G60" s="360"/>
      <c r="H60" s="177"/>
      <c r="I60" s="395"/>
      <c r="J60" s="363"/>
      <c r="K60" s="342"/>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row>
    <row r="61" spans="3:55" s="30" customFormat="1" ht="27" customHeight="1" x14ac:dyDescent="0.3">
      <c r="C61" s="823"/>
      <c r="D61" s="100" t="s">
        <v>133</v>
      </c>
      <c r="E61" s="101" t="s">
        <v>31</v>
      </c>
      <c r="F61" s="361"/>
      <c r="G61" s="360"/>
      <c r="H61" s="177"/>
      <c r="I61" s="395"/>
      <c r="J61" s="363"/>
      <c r="K61" s="342"/>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row>
    <row r="62" spans="3:55" s="30" customFormat="1" x14ac:dyDescent="0.3">
      <c r="C62" s="823"/>
      <c r="D62" s="102" t="str">
        <f>E62</f>
        <v>Pos D-1  dim. 4.50x3.30 m</v>
      </c>
      <c r="E62" s="103" t="s">
        <v>697</v>
      </c>
      <c r="F62" s="68" t="s">
        <v>151</v>
      </c>
      <c r="G62" s="95">
        <v>2</v>
      </c>
      <c r="H62" s="104"/>
      <c r="I62" s="96">
        <f>G62*H62</f>
        <v>0</v>
      </c>
      <c r="J62" s="363"/>
      <c r="K62" s="342"/>
      <c r="L62" s="29"/>
      <c r="M62" s="29"/>
      <c r="N62" s="29"/>
      <c r="O62" s="29"/>
      <c r="P62" s="29"/>
      <c r="Q62" s="29"/>
      <c r="R62" s="29"/>
      <c r="S62" s="29"/>
      <c r="T62" s="29"/>
      <c r="U62" s="29"/>
      <c r="V62" s="29"/>
      <c r="W62" s="29"/>
      <c r="X62" s="29"/>
      <c r="Y62" s="29"/>
      <c r="Z62" s="29"/>
      <c r="AA62" s="29"/>
      <c r="AB62" s="29"/>
      <c r="AC62" s="29"/>
      <c r="AD62" s="29"/>
      <c r="AE62" s="29"/>
      <c r="AF62" s="29"/>
      <c r="AG62" s="29"/>
      <c r="AH62" s="29"/>
      <c r="AI62" s="29"/>
      <c r="AJ62" s="29"/>
      <c r="AK62" s="29"/>
      <c r="AL62" s="29"/>
      <c r="AM62" s="29"/>
      <c r="AN62" s="29"/>
      <c r="AO62" s="29"/>
      <c r="AP62" s="29"/>
      <c r="AQ62" s="29"/>
      <c r="AR62" s="29"/>
      <c r="AS62" s="29"/>
      <c r="AT62" s="29"/>
      <c r="AU62" s="29"/>
      <c r="AV62" s="29"/>
      <c r="AW62" s="29"/>
      <c r="AX62" s="29"/>
      <c r="AY62" s="29"/>
      <c r="AZ62" s="29"/>
      <c r="BA62" s="29"/>
      <c r="BB62" s="29"/>
      <c r="BC62" s="29"/>
    </row>
    <row r="63" spans="3:55" s="30" customFormat="1" x14ac:dyDescent="0.3">
      <c r="C63" s="823"/>
      <c r="D63" s="102" t="str">
        <f>E63</f>
        <v>Pos D-2  dim. 0.90x2.00 m</v>
      </c>
      <c r="E63" s="103" t="s">
        <v>698</v>
      </c>
      <c r="F63" s="68" t="s">
        <v>151</v>
      </c>
      <c r="G63" s="95">
        <v>1</v>
      </c>
      <c r="H63" s="104"/>
      <c r="I63" s="96">
        <f>G63*H63</f>
        <v>0</v>
      </c>
      <c r="J63" s="363"/>
      <c r="K63" s="342"/>
      <c r="L63" s="29"/>
      <c r="M63" s="29"/>
      <c r="N63" s="29"/>
      <c r="O63" s="29"/>
      <c r="P63" s="29"/>
      <c r="Q63" s="29"/>
      <c r="R63" s="29"/>
      <c r="S63" s="29"/>
      <c r="T63" s="29"/>
      <c r="U63" s="29"/>
      <c r="V63" s="29"/>
      <c r="W63" s="29"/>
      <c r="X63" s="29"/>
      <c r="Y63" s="29"/>
      <c r="Z63" s="29"/>
      <c r="AA63" s="29"/>
      <c r="AB63" s="29"/>
      <c r="AC63" s="29"/>
      <c r="AD63" s="29"/>
      <c r="AE63" s="29"/>
      <c r="AF63" s="29"/>
      <c r="AG63" s="29"/>
      <c r="AH63" s="29"/>
      <c r="AI63" s="29"/>
      <c r="AJ63" s="29"/>
      <c r="AK63" s="29"/>
      <c r="AL63" s="29"/>
      <c r="AM63" s="29"/>
      <c r="AN63" s="29"/>
      <c r="AO63" s="29"/>
      <c r="AP63" s="29"/>
      <c r="AQ63" s="29"/>
      <c r="AR63" s="29"/>
      <c r="AS63" s="29"/>
      <c r="AT63" s="29"/>
      <c r="AU63" s="29"/>
      <c r="AV63" s="29"/>
      <c r="AW63" s="29"/>
      <c r="AX63" s="29"/>
      <c r="AY63" s="29"/>
      <c r="AZ63" s="29"/>
      <c r="BA63" s="29"/>
      <c r="BB63" s="29"/>
      <c r="BC63" s="29"/>
    </row>
    <row r="64" spans="3:55" s="30" customFormat="1" x14ac:dyDescent="0.3">
      <c r="C64" s="823"/>
      <c r="D64" s="102" t="str">
        <f>E64</f>
        <v>Pos D-3  dim. 0.90x2.40 m</v>
      </c>
      <c r="E64" s="103" t="s">
        <v>699</v>
      </c>
      <c r="F64" s="68" t="s">
        <v>151</v>
      </c>
      <c r="G64" s="95">
        <v>1</v>
      </c>
      <c r="H64" s="104"/>
      <c r="I64" s="96">
        <f>G64*H64</f>
        <v>0</v>
      </c>
      <c r="J64" s="363"/>
      <c r="K64" s="342"/>
      <c r="L64" s="29"/>
      <c r="M64" s="29"/>
      <c r="N64" s="29"/>
      <c r="O64" s="29"/>
      <c r="P64" s="29"/>
      <c r="Q64" s="29"/>
      <c r="R64" s="29"/>
      <c r="S64" s="29"/>
      <c r="T64" s="29"/>
      <c r="U64" s="29"/>
      <c r="V64" s="29"/>
      <c r="W64" s="29"/>
      <c r="X64" s="29"/>
      <c r="Y64" s="29"/>
      <c r="Z64" s="29"/>
      <c r="AA64" s="29"/>
      <c r="AB64" s="29"/>
      <c r="AC64" s="29"/>
      <c r="AD64" s="29"/>
      <c r="AE64" s="29"/>
      <c r="AF64" s="29"/>
      <c r="AG64" s="29"/>
      <c r="AH64" s="29"/>
      <c r="AI64" s="29"/>
      <c r="AJ64" s="29"/>
      <c r="AK64" s="29"/>
      <c r="AL64" s="29"/>
      <c r="AM64" s="29"/>
      <c r="AN64" s="29"/>
      <c r="AO64" s="29"/>
      <c r="AP64" s="29"/>
      <c r="AQ64" s="29"/>
      <c r="AR64" s="29"/>
      <c r="AS64" s="29"/>
      <c r="AT64" s="29"/>
      <c r="AU64" s="29"/>
      <c r="AV64" s="29"/>
      <c r="AW64" s="29"/>
      <c r="AX64" s="29"/>
      <c r="AY64" s="29"/>
      <c r="AZ64" s="29"/>
      <c r="BA64" s="29"/>
      <c r="BB64" s="29"/>
      <c r="BC64" s="29"/>
    </row>
    <row r="65" spans="3:55" s="30" customFormat="1" ht="38.25" x14ac:dyDescent="0.3">
      <c r="C65" s="823" t="s">
        <v>234</v>
      </c>
      <c r="D65" s="330" t="s">
        <v>700</v>
      </c>
      <c r="E65" s="330" t="s">
        <v>701</v>
      </c>
      <c r="F65" s="68"/>
      <c r="G65" s="95"/>
      <c r="H65" s="96"/>
      <c r="I65" s="96"/>
      <c r="J65" s="363"/>
      <c r="K65" s="342"/>
      <c r="L65" s="29"/>
      <c r="M65" s="29"/>
      <c r="N65" s="29"/>
      <c r="O65" s="29"/>
      <c r="P65" s="29"/>
      <c r="Q65" s="29"/>
      <c r="R65" s="29"/>
      <c r="S65" s="29"/>
      <c r="T65" s="29"/>
      <c r="U65" s="29"/>
      <c r="V65" s="29"/>
      <c r="W65" s="29"/>
      <c r="X65" s="29"/>
      <c r="Y65" s="29"/>
      <c r="Z65" s="29"/>
      <c r="AA65" s="29"/>
      <c r="AB65" s="29"/>
      <c r="AC65" s="29"/>
      <c r="AD65" s="29"/>
      <c r="AE65" s="29"/>
      <c r="AF65" s="29"/>
      <c r="AG65" s="29"/>
      <c r="AH65" s="29"/>
      <c r="AI65" s="29"/>
      <c r="AJ65" s="29"/>
      <c r="AK65" s="29"/>
      <c r="AL65" s="29"/>
      <c r="AM65" s="29"/>
      <c r="AN65" s="29"/>
      <c r="AO65" s="29"/>
      <c r="AP65" s="29"/>
      <c r="AQ65" s="29"/>
      <c r="AR65" s="29"/>
      <c r="AS65" s="29"/>
      <c r="AT65" s="29"/>
      <c r="AU65" s="29"/>
      <c r="AV65" s="29"/>
      <c r="AW65" s="29"/>
      <c r="AX65" s="29"/>
      <c r="AY65" s="29"/>
      <c r="AZ65" s="29"/>
      <c r="BA65" s="29"/>
      <c r="BB65" s="29"/>
      <c r="BC65" s="29"/>
    </row>
    <row r="66" spans="3:55" s="30" customFormat="1" x14ac:dyDescent="0.3">
      <c r="C66" s="823"/>
      <c r="D66" s="400" t="str">
        <f>E66</f>
        <v>Pos D-4  dim. 1.10x2.15 m</v>
      </c>
      <c r="E66" s="103" t="s">
        <v>702</v>
      </c>
      <c r="F66" s="68" t="s">
        <v>151</v>
      </c>
      <c r="G66" s="95">
        <v>1</v>
      </c>
      <c r="H66" s="96"/>
      <c r="I66" s="96">
        <f>G66*H66</f>
        <v>0</v>
      </c>
      <c r="J66" s="363"/>
      <c r="K66" s="342"/>
      <c r="L66" s="29"/>
      <c r="M66" s="29"/>
      <c r="N66" s="29"/>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row>
    <row r="67" spans="3:55" s="30" customFormat="1" x14ac:dyDescent="0.3">
      <c r="C67" s="821" t="s">
        <v>157</v>
      </c>
      <c r="D67" s="791"/>
      <c r="E67" s="791"/>
      <c r="F67" s="791"/>
      <c r="G67" s="791"/>
      <c r="H67" s="822"/>
      <c r="I67" s="401">
        <f>SUM(I45:I66)</f>
        <v>0</v>
      </c>
      <c r="J67" s="363"/>
      <c r="K67" s="342"/>
      <c r="L67" s="29"/>
      <c r="M67" s="29"/>
      <c r="N67" s="29"/>
      <c r="O67" s="29"/>
      <c r="P67" s="29"/>
      <c r="Q67" s="29"/>
      <c r="R67" s="29"/>
      <c r="S67" s="29"/>
      <c r="T67" s="29"/>
      <c r="U67" s="29"/>
      <c r="V67" s="29"/>
      <c r="W67" s="29"/>
      <c r="X67" s="29"/>
      <c r="Y67" s="29"/>
      <c r="Z67" s="29"/>
      <c r="AA67" s="29"/>
      <c r="AB67" s="29"/>
      <c r="AC67" s="29"/>
      <c r="AD67" s="29"/>
      <c r="AE67" s="29"/>
      <c r="AF67" s="29"/>
      <c r="AG67" s="29"/>
      <c r="AH67" s="29"/>
      <c r="AI67" s="29"/>
      <c r="AJ67" s="29"/>
      <c r="AK67" s="29"/>
      <c r="AL67" s="29"/>
      <c r="AM67" s="29"/>
      <c r="AN67" s="29"/>
      <c r="AO67" s="29"/>
      <c r="AP67" s="29"/>
      <c r="AQ67" s="29"/>
      <c r="AR67" s="29"/>
      <c r="AS67" s="29"/>
      <c r="AT67" s="29"/>
      <c r="AU67" s="29"/>
      <c r="AV67" s="29"/>
      <c r="AW67" s="29"/>
      <c r="AX67" s="29"/>
      <c r="AY67" s="29"/>
      <c r="AZ67" s="29"/>
      <c r="BA67" s="29"/>
      <c r="BB67" s="29"/>
      <c r="BC67" s="29"/>
    </row>
    <row r="68" spans="3:55" s="30" customFormat="1" x14ac:dyDescent="0.3">
      <c r="C68" s="374">
        <v>1.4</v>
      </c>
      <c r="D68" s="402" t="s">
        <v>97</v>
      </c>
      <c r="E68" s="376" t="s">
        <v>51</v>
      </c>
      <c r="F68" s="376"/>
      <c r="G68" s="376"/>
      <c r="H68" s="376"/>
      <c r="I68" s="376"/>
      <c r="J68" s="363"/>
      <c r="K68" s="342"/>
      <c r="L68" s="29"/>
      <c r="M68" s="29"/>
      <c r="N68" s="29"/>
      <c r="O68" s="29"/>
      <c r="P68" s="29"/>
      <c r="Q68" s="29"/>
      <c r="R68" s="29"/>
      <c r="S68" s="29"/>
      <c r="T68" s="29"/>
      <c r="U68" s="29"/>
      <c r="V68" s="29"/>
      <c r="W68" s="29"/>
      <c r="X68" s="29"/>
      <c r="Y68" s="29"/>
      <c r="Z68" s="29"/>
      <c r="AA68" s="29"/>
      <c r="AB68" s="29"/>
      <c r="AC68" s="29"/>
      <c r="AD68" s="29"/>
      <c r="AE68" s="29"/>
      <c r="AF68" s="29"/>
      <c r="AG68" s="29"/>
      <c r="AH68" s="29"/>
      <c r="AI68" s="29"/>
      <c r="AJ68" s="29"/>
      <c r="AK68" s="29"/>
      <c r="AL68" s="29"/>
      <c r="AM68" s="29"/>
      <c r="AN68" s="29"/>
      <c r="AO68" s="29"/>
      <c r="AP68" s="29"/>
      <c r="AQ68" s="29"/>
      <c r="AR68" s="29"/>
      <c r="AS68" s="29"/>
      <c r="AT68" s="29"/>
      <c r="AU68" s="29"/>
      <c r="AV68" s="29"/>
      <c r="AW68" s="29"/>
      <c r="AX68" s="29"/>
      <c r="AY68" s="29"/>
      <c r="AZ68" s="29"/>
      <c r="BA68" s="29"/>
      <c r="BB68" s="29"/>
      <c r="BC68" s="29"/>
    </row>
    <row r="69" spans="3:55" ht="102" x14ac:dyDescent="0.25">
      <c r="C69" s="108" t="s">
        <v>170</v>
      </c>
      <c r="D69" s="349" t="s">
        <v>642</v>
      </c>
      <c r="E69" s="109" t="s">
        <v>643</v>
      </c>
      <c r="F69" s="68" t="s">
        <v>151</v>
      </c>
      <c r="G69" s="110">
        <v>1</v>
      </c>
      <c r="H69" s="111"/>
      <c r="I69" s="96">
        <f>G69*H69</f>
        <v>0</v>
      </c>
      <c r="J69" s="347"/>
      <c r="K69" s="342"/>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c r="AQ69" s="13"/>
      <c r="AR69" s="13"/>
      <c r="AS69" s="13"/>
      <c r="AT69" s="13"/>
      <c r="AU69" s="13"/>
      <c r="AV69" s="13"/>
      <c r="AW69" s="13"/>
      <c r="AX69" s="13"/>
      <c r="AY69" s="13"/>
      <c r="AZ69" s="13"/>
      <c r="BA69" s="13"/>
      <c r="BB69" s="13"/>
      <c r="BC69" s="13"/>
    </row>
    <row r="70" spans="3:55" ht="25.5" x14ac:dyDescent="0.3">
      <c r="C70" s="872" t="s">
        <v>171</v>
      </c>
      <c r="D70" s="388" t="s">
        <v>136</v>
      </c>
      <c r="E70" s="403" t="s">
        <v>144</v>
      </c>
      <c r="F70" s="866" t="s">
        <v>338</v>
      </c>
      <c r="G70" s="838">
        <v>825</v>
      </c>
      <c r="H70" s="869"/>
      <c r="I70" s="882">
        <f>G70*H70</f>
        <v>0</v>
      </c>
      <c r="K70" s="342"/>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c r="AQ70" s="13"/>
      <c r="AR70" s="13"/>
      <c r="AS70" s="13"/>
      <c r="AT70" s="13"/>
      <c r="AU70" s="13"/>
      <c r="AV70" s="13"/>
      <c r="AW70" s="13"/>
      <c r="AX70" s="13"/>
      <c r="AY70" s="13"/>
      <c r="AZ70" s="13"/>
      <c r="BA70" s="13"/>
      <c r="BB70" s="13"/>
      <c r="BC70" s="13"/>
    </row>
    <row r="71" spans="3:55" ht="20.25" customHeight="1" x14ac:dyDescent="0.3">
      <c r="C71" s="873"/>
      <c r="D71" s="123" t="s">
        <v>319</v>
      </c>
      <c r="E71" s="336" t="s">
        <v>32</v>
      </c>
      <c r="F71" s="867"/>
      <c r="G71" s="839"/>
      <c r="H71" s="870"/>
      <c r="I71" s="883"/>
      <c r="K71" s="342"/>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c r="AL71" s="13"/>
      <c r="AM71" s="13"/>
      <c r="AN71" s="13"/>
      <c r="AO71" s="13"/>
      <c r="AP71" s="13"/>
      <c r="AQ71" s="13"/>
      <c r="AR71" s="13"/>
      <c r="AS71" s="13"/>
      <c r="AT71" s="13"/>
      <c r="AU71" s="13"/>
      <c r="AV71" s="13"/>
      <c r="AW71" s="13"/>
      <c r="AX71" s="13"/>
      <c r="AY71" s="13"/>
      <c r="AZ71" s="13"/>
      <c r="BA71" s="13"/>
      <c r="BB71" s="13"/>
      <c r="BC71" s="13"/>
    </row>
    <row r="72" spans="3:55" x14ac:dyDescent="0.3">
      <c r="C72" s="873"/>
      <c r="D72" s="123" t="s">
        <v>137</v>
      </c>
      <c r="E72" s="336" t="s">
        <v>33</v>
      </c>
      <c r="F72" s="867"/>
      <c r="G72" s="839"/>
      <c r="H72" s="870"/>
      <c r="I72" s="883"/>
      <c r="K72" s="342"/>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c r="AO72" s="13"/>
      <c r="AP72" s="13"/>
      <c r="AQ72" s="13"/>
      <c r="AR72" s="13"/>
      <c r="AS72" s="13"/>
      <c r="AT72" s="13"/>
      <c r="AU72" s="13"/>
      <c r="AV72" s="13"/>
      <c r="AW72" s="13"/>
      <c r="AX72" s="13"/>
      <c r="AY72" s="13"/>
      <c r="AZ72" s="13"/>
      <c r="BA72" s="13"/>
      <c r="BB72" s="13"/>
      <c r="BC72" s="13"/>
    </row>
    <row r="73" spans="3:55" x14ac:dyDescent="0.3">
      <c r="C73" s="873"/>
      <c r="D73" s="123" t="s">
        <v>320</v>
      </c>
      <c r="E73" s="91" t="s">
        <v>84</v>
      </c>
      <c r="F73" s="867"/>
      <c r="G73" s="839"/>
      <c r="H73" s="870"/>
      <c r="I73" s="883"/>
      <c r="K73" s="342"/>
      <c r="L73" s="13"/>
      <c r="M73" s="13"/>
      <c r="N73" s="13"/>
      <c r="O73" s="13"/>
      <c r="P73" s="13"/>
      <c r="Q73" s="13"/>
      <c r="R73" s="13"/>
      <c r="S73" s="13"/>
      <c r="T73" s="13"/>
      <c r="U73" s="13"/>
      <c r="V73" s="13"/>
      <c r="W73" s="13"/>
      <c r="X73" s="13"/>
      <c r="Y73" s="13"/>
      <c r="Z73" s="13"/>
      <c r="AA73" s="13"/>
      <c r="AB73" s="13"/>
      <c r="AC73" s="13"/>
      <c r="AD73" s="13"/>
      <c r="AE73" s="13"/>
      <c r="AF73" s="13"/>
      <c r="AG73" s="13"/>
      <c r="AH73" s="13"/>
      <c r="AI73" s="13"/>
      <c r="AJ73" s="13"/>
      <c r="AK73" s="13"/>
      <c r="AL73" s="13"/>
      <c r="AM73" s="13"/>
      <c r="AN73" s="13"/>
      <c r="AO73" s="13"/>
      <c r="AP73" s="13"/>
      <c r="AQ73" s="13"/>
      <c r="AR73" s="13"/>
      <c r="AS73" s="13"/>
      <c r="AT73" s="13"/>
      <c r="AU73" s="13"/>
      <c r="AV73" s="13"/>
      <c r="AW73" s="13"/>
      <c r="AX73" s="13"/>
      <c r="AY73" s="13"/>
      <c r="AZ73" s="13"/>
      <c r="BA73" s="13"/>
      <c r="BB73" s="13"/>
      <c r="BC73" s="13"/>
    </row>
    <row r="74" spans="3:55" ht="39.75" x14ac:dyDescent="0.3">
      <c r="C74" s="873"/>
      <c r="D74" s="123" t="s">
        <v>634</v>
      </c>
      <c r="E74" s="337" t="s">
        <v>635</v>
      </c>
      <c r="F74" s="867"/>
      <c r="G74" s="839"/>
      <c r="H74" s="870"/>
      <c r="I74" s="883"/>
      <c r="K74" s="342"/>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c r="AL74" s="13"/>
      <c r="AM74" s="13"/>
      <c r="AN74" s="13"/>
      <c r="AO74" s="13"/>
      <c r="AP74" s="13"/>
      <c r="AQ74" s="13"/>
      <c r="AR74" s="13"/>
      <c r="AS74" s="13"/>
      <c r="AT74" s="13"/>
      <c r="AU74" s="13"/>
      <c r="AV74" s="13"/>
      <c r="AW74" s="13"/>
      <c r="AX74" s="13"/>
      <c r="AY74" s="13"/>
      <c r="AZ74" s="13"/>
      <c r="BA74" s="13"/>
      <c r="BB74" s="13"/>
      <c r="BC74" s="13"/>
    </row>
    <row r="75" spans="3:55" ht="38.25" x14ac:dyDescent="0.3">
      <c r="C75" s="873"/>
      <c r="D75" s="338" t="s">
        <v>567</v>
      </c>
      <c r="E75" s="339" t="s">
        <v>568</v>
      </c>
      <c r="F75" s="867"/>
      <c r="G75" s="839"/>
      <c r="H75" s="870"/>
      <c r="I75" s="883"/>
      <c r="K75" s="342"/>
      <c r="L75" s="13"/>
      <c r="M75" s="13"/>
      <c r="N75" s="13"/>
      <c r="O75" s="13"/>
      <c r="P75" s="13"/>
      <c r="Q75" s="13"/>
      <c r="R75" s="13"/>
      <c r="S75" s="13"/>
      <c r="T75" s="13"/>
      <c r="U75" s="13"/>
      <c r="V75" s="13"/>
      <c r="W75" s="13"/>
      <c r="X75" s="13"/>
      <c r="Y75" s="13"/>
      <c r="Z75" s="13"/>
      <c r="AA75" s="13"/>
      <c r="AB75" s="13"/>
      <c r="AC75" s="13"/>
      <c r="AD75" s="13"/>
      <c r="AE75" s="13"/>
      <c r="AF75" s="13"/>
      <c r="AG75" s="13"/>
      <c r="AH75" s="13"/>
      <c r="AI75" s="13"/>
      <c r="AJ75" s="13"/>
      <c r="AK75" s="13"/>
      <c r="AL75" s="13"/>
      <c r="AM75" s="13"/>
      <c r="AN75" s="13"/>
      <c r="AO75" s="13"/>
      <c r="AP75" s="13"/>
      <c r="AQ75" s="13"/>
      <c r="AR75" s="13"/>
      <c r="AS75" s="13"/>
      <c r="AT75" s="13"/>
      <c r="AU75" s="13"/>
      <c r="AV75" s="13"/>
      <c r="AW75" s="13"/>
      <c r="AX75" s="13"/>
      <c r="AY75" s="13"/>
      <c r="AZ75" s="13"/>
      <c r="BA75" s="13"/>
      <c r="BB75" s="13"/>
      <c r="BC75" s="13"/>
    </row>
    <row r="76" spans="3:55" x14ac:dyDescent="0.3">
      <c r="C76" s="873"/>
      <c r="D76" s="114" t="s">
        <v>321</v>
      </c>
      <c r="E76" s="112" t="s">
        <v>322</v>
      </c>
      <c r="F76" s="867"/>
      <c r="G76" s="839"/>
      <c r="H76" s="870"/>
      <c r="I76" s="883"/>
      <c r="K76" s="342"/>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c r="AR76" s="13"/>
      <c r="AS76" s="13"/>
      <c r="AT76" s="13"/>
      <c r="AU76" s="13"/>
      <c r="AV76" s="13"/>
      <c r="AW76" s="13"/>
      <c r="AX76" s="13"/>
      <c r="AY76" s="13"/>
      <c r="AZ76" s="13"/>
      <c r="BA76" s="13"/>
      <c r="BB76" s="13"/>
      <c r="BC76" s="13"/>
    </row>
    <row r="77" spans="3:55" x14ac:dyDescent="0.3">
      <c r="C77" s="873"/>
      <c r="D77" s="114" t="s">
        <v>138</v>
      </c>
      <c r="E77" s="112" t="s">
        <v>34</v>
      </c>
      <c r="F77" s="867"/>
      <c r="G77" s="839"/>
      <c r="H77" s="870"/>
      <c r="I77" s="883"/>
      <c r="K77" s="342"/>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3"/>
      <c r="AK77" s="13"/>
      <c r="AL77" s="13"/>
      <c r="AM77" s="13"/>
      <c r="AN77" s="13"/>
      <c r="AO77" s="13"/>
      <c r="AP77" s="13"/>
      <c r="AQ77" s="13"/>
      <c r="AR77" s="13"/>
      <c r="AS77" s="13"/>
      <c r="AT77" s="13"/>
      <c r="AU77" s="13"/>
      <c r="AV77" s="13"/>
      <c r="AW77" s="13"/>
      <c r="AX77" s="13"/>
      <c r="AY77" s="13"/>
      <c r="AZ77" s="13"/>
      <c r="BA77" s="13"/>
      <c r="BB77" s="13"/>
      <c r="BC77" s="13"/>
    </row>
    <row r="78" spans="3:55" x14ac:dyDescent="0.3">
      <c r="C78" s="873"/>
      <c r="D78" s="114" t="s">
        <v>139</v>
      </c>
      <c r="E78" s="112" t="s">
        <v>35</v>
      </c>
      <c r="F78" s="867"/>
      <c r="G78" s="839"/>
      <c r="H78" s="870"/>
      <c r="I78" s="883"/>
      <c r="K78" s="342"/>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3"/>
      <c r="AK78" s="13"/>
      <c r="AL78" s="13"/>
      <c r="AM78" s="13"/>
      <c r="AN78" s="13"/>
      <c r="AO78" s="13"/>
      <c r="AP78" s="13"/>
      <c r="AQ78" s="13"/>
      <c r="AR78" s="13"/>
      <c r="AS78" s="13"/>
      <c r="AT78" s="13"/>
      <c r="AU78" s="13"/>
      <c r="AV78" s="13"/>
      <c r="AW78" s="13"/>
      <c r="AX78" s="13"/>
      <c r="AY78" s="13"/>
      <c r="AZ78" s="13"/>
      <c r="BA78" s="13"/>
      <c r="BB78" s="13"/>
      <c r="BC78" s="13"/>
    </row>
    <row r="79" spans="3:55" x14ac:dyDescent="0.3">
      <c r="C79" s="873"/>
      <c r="D79" s="114" t="s">
        <v>140</v>
      </c>
      <c r="E79" s="112" t="s">
        <v>36</v>
      </c>
      <c r="F79" s="867"/>
      <c r="G79" s="839"/>
      <c r="H79" s="870"/>
      <c r="I79" s="883"/>
      <c r="K79" s="342"/>
      <c r="L79" s="13"/>
      <c r="M79" s="13"/>
      <c r="N79" s="13"/>
      <c r="O79" s="13"/>
      <c r="P79" s="13"/>
      <c r="Q79" s="13"/>
      <c r="R79" s="13"/>
      <c r="S79" s="13"/>
      <c r="T79" s="13"/>
      <c r="U79" s="13"/>
      <c r="V79" s="13"/>
      <c r="W79" s="13"/>
      <c r="X79" s="13"/>
      <c r="Y79" s="13"/>
      <c r="Z79" s="13"/>
      <c r="AA79" s="13"/>
      <c r="AB79" s="13"/>
      <c r="AC79" s="13"/>
      <c r="AD79" s="13"/>
      <c r="AE79" s="13"/>
      <c r="AF79" s="13"/>
      <c r="AG79" s="13"/>
      <c r="AH79" s="13"/>
      <c r="AI79" s="13"/>
      <c r="AJ79" s="13"/>
      <c r="AK79" s="13"/>
      <c r="AL79" s="13"/>
      <c r="AM79" s="13"/>
      <c r="AN79" s="13"/>
      <c r="AO79" s="13"/>
      <c r="AP79" s="13"/>
      <c r="AQ79" s="13"/>
      <c r="AR79" s="13"/>
      <c r="AS79" s="13"/>
      <c r="AT79" s="13"/>
      <c r="AU79" s="13"/>
      <c r="AV79" s="13"/>
      <c r="AW79" s="13"/>
      <c r="AX79" s="13"/>
      <c r="AY79" s="13"/>
      <c r="AZ79" s="13"/>
      <c r="BA79" s="13"/>
      <c r="BB79" s="13"/>
      <c r="BC79" s="13"/>
    </row>
    <row r="80" spans="3:55" x14ac:dyDescent="0.3">
      <c r="C80" s="873"/>
      <c r="D80" s="114" t="s">
        <v>141</v>
      </c>
      <c r="E80" s="112" t="s">
        <v>37</v>
      </c>
      <c r="F80" s="867"/>
      <c r="G80" s="839"/>
      <c r="H80" s="870"/>
      <c r="I80" s="883"/>
      <c r="K80" s="342"/>
      <c r="L80" s="13"/>
      <c r="M80" s="13"/>
      <c r="N80" s="13"/>
      <c r="O80" s="13"/>
      <c r="P80" s="13"/>
      <c r="Q80" s="13"/>
      <c r="R80" s="13"/>
      <c r="S80" s="13"/>
      <c r="T80" s="13"/>
      <c r="U80" s="13"/>
      <c r="V80" s="13"/>
      <c r="W80" s="13"/>
      <c r="X80" s="13"/>
      <c r="Y80" s="13"/>
      <c r="Z80" s="13"/>
      <c r="AA80" s="13"/>
      <c r="AB80" s="13"/>
      <c r="AC80" s="13"/>
      <c r="AD80" s="13"/>
      <c r="AE80" s="13"/>
      <c r="AF80" s="13"/>
      <c r="AG80" s="13"/>
      <c r="AH80" s="13"/>
      <c r="AI80" s="13"/>
      <c r="AJ80" s="13"/>
      <c r="AK80" s="13"/>
      <c r="AL80" s="13"/>
      <c r="AM80" s="13"/>
      <c r="AN80" s="13"/>
      <c r="AO80" s="13"/>
      <c r="AP80" s="13"/>
      <c r="AQ80" s="13"/>
      <c r="AR80" s="13"/>
      <c r="AS80" s="13"/>
      <c r="AT80" s="13"/>
      <c r="AU80" s="13"/>
      <c r="AV80" s="13"/>
      <c r="AW80" s="13"/>
      <c r="AX80" s="13"/>
      <c r="AY80" s="13"/>
      <c r="AZ80" s="13"/>
      <c r="BA80" s="13"/>
      <c r="BB80" s="13"/>
      <c r="BC80" s="13"/>
    </row>
    <row r="81" spans="3:55" x14ac:dyDescent="0.3">
      <c r="C81" s="873"/>
      <c r="D81" s="114" t="s">
        <v>142</v>
      </c>
      <c r="E81" s="112" t="s">
        <v>62</v>
      </c>
      <c r="F81" s="867"/>
      <c r="G81" s="839"/>
      <c r="H81" s="870"/>
      <c r="I81" s="883"/>
      <c r="K81" s="342"/>
      <c r="L81" s="13"/>
      <c r="M81" s="13"/>
      <c r="N81" s="13"/>
      <c r="O81" s="13"/>
      <c r="P81" s="13"/>
      <c r="Q81" s="13"/>
      <c r="R81" s="13"/>
      <c r="S81" s="13"/>
      <c r="T81" s="13"/>
      <c r="U81" s="13"/>
      <c r="V81" s="13"/>
      <c r="W81" s="13"/>
      <c r="X81" s="13"/>
      <c r="Y81" s="13"/>
      <c r="Z81" s="13"/>
      <c r="AA81" s="13"/>
      <c r="AB81" s="13"/>
      <c r="AC81" s="13"/>
      <c r="AD81" s="13"/>
      <c r="AE81" s="13"/>
      <c r="AF81" s="13"/>
      <c r="AG81" s="13"/>
      <c r="AH81" s="13"/>
      <c r="AI81" s="13"/>
      <c r="AJ81" s="13"/>
      <c r="AK81" s="13"/>
      <c r="AL81" s="13"/>
      <c r="AM81" s="13"/>
      <c r="AN81" s="13"/>
      <c r="AO81" s="13"/>
      <c r="AP81" s="13"/>
      <c r="AQ81" s="13"/>
      <c r="AR81" s="13"/>
      <c r="AS81" s="13"/>
      <c r="AT81" s="13"/>
      <c r="AU81" s="13"/>
      <c r="AV81" s="13"/>
      <c r="AW81" s="13"/>
      <c r="AX81" s="13"/>
      <c r="AY81" s="13"/>
      <c r="AZ81" s="13"/>
      <c r="BA81" s="13"/>
      <c r="BB81" s="13"/>
      <c r="BC81" s="13"/>
    </row>
    <row r="82" spans="3:55" ht="38.25" x14ac:dyDescent="0.3">
      <c r="C82" s="873"/>
      <c r="D82" s="114" t="s">
        <v>143</v>
      </c>
      <c r="E82" s="112" t="s">
        <v>38</v>
      </c>
      <c r="F82" s="867"/>
      <c r="G82" s="839"/>
      <c r="H82" s="870"/>
      <c r="I82" s="883"/>
      <c r="K82" s="342"/>
      <c r="L82" s="13"/>
      <c r="M82" s="13"/>
      <c r="N82" s="13"/>
      <c r="O82" s="13"/>
      <c r="P82" s="13"/>
      <c r="Q82" s="13"/>
      <c r="R82" s="13"/>
      <c r="S82" s="13"/>
      <c r="T82" s="13"/>
      <c r="U82" s="13"/>
      <c r="V82" s="13"/>
      <c r="W82" s="13"/>
      <c r="X82" s="13"/>
      <c r="Y82" s="13"/>
      <c r="Z82" s="13"/>
      <c r="AA82" s="13"/>
      <c r="AB82" s="13"/>
      <c r="AC82" s="13"/>
      <c r="AD82" s="13"/>
      <c r="AE82" s="13"/>
      <c r="AF82" s="13"/>
      <c r="AG82" s="13"/>
      <c r="AH82" s="13"/>
      <c r="AI82" s="13"/>
      <c r="AJ82" s="13"/>
      <c r="AK82" s="13"/>
      <c r="AL82" s="13"/>
      <c r="AM82" s="13"/>
      <c r="AN82" s="13"/>
      <c r="AO82" s="13"/>
      <c r="AP82" s="13"/>
      <c r="AQ82" s="13"/>
      <c r="AR82" s="13"/>
      <c r="AS82" s="13"/>
      <c r="AT82" s="13"/>
      <c r="AU82" s="13"/>
      <c r="AV82" s="13"/>
      <c r="AW82" s="13"/>
      <c r="AX82" s="13"/>
      <c r="AY82" s="13"/>
      <c r="AZ82" s="13"/>
      <c r="BA82" s="13"/>
      <c r="BB82" s="13"/>
      <c r="BC82" s="13"/>
    </row>
    <row r="83" spans="3:55" ht="69.75" customHeight="1" x14ac:dyDescent="0.3">
      <c r="C83" s="873"/>
      <c r="D83" s="113" t="s">
        <v>703</v>
      </c>
      <c r="E83" s="115" t="s">
        <v>704</v>
      </c>
      <c r="F83" s="867"/>
      <c r="G83" s="839"/>
      <c r="H83" s="870"/>
      <c r="I83" s="883"/>
      <c r="K83" s="342"/>
      <c r="L83" s="13"/>
      <c r="M83" s="13"/>
      <c r="N83" s="13"/>
      <c r="O83" s="13"/>
      <c r="P83" s="13"/>
      <c r="Q83" s="13"/>
      <c r="R83" s="13"/>
      <c r="S83" s="13"/>
      <c r="T83" s="13"/>
      <c r="U83" s="13"/>
      <c r="V83" s="13"/>
      <c r="W83" s="13"/>
      <c r="X83" s="13"/>
      <c r="Y83" s="13"/>
      <c r="Z83" s="13"/>
      <c r="AA83" s="13"/>
      <c r="AB83" s="13"/>
      <c r="AC83" s="13"/>
      <c r="AD83" s="13"/>
      <c r="AE83" s="13"/>
      <c r="AF83" s="13"/>
      <c r="AG83" s="13"/>
      <c r="AH83" s="13"/>
      <c r="AI83" s="13"/>
      <c r="AJ83" s="13"/>
      <c r="AK83" s="13"/>
      <c r="AL83" s="13"/>
      <c r="AM83" s="13"/>
      <c r="AN83" s="13"/>
      <c r="AO83" s="13"/>
      <c r="AP83" s="13"/>
      <c r="AQ83" s="13"/>
      <c r="AR83" s="13"/>
      <c r="AS83" s="13"/>
      <c r="AT83" s="13"/>
      <c r="AU83" s="13"/>
      <c r="AV83" s="13"/>
      <c r="AW83" s="13"/>
      <c r="AX83" s="13"/>
      <c r="AY83" s="13"/>
      <c r="AZ83" s="13"/>
      <c r="BA83" s="13"/>
      <c r="BB83" s="13"/>
      <c r="BC83" s="13"/>
    </row>
    <row r="84" spans="3:55" ht="30" customHeight="1" x14ac:dyDescent="0.3">
      <c r="C84" s="873"/>
      <c r="D84" s="116" t="s">
        <v>167</v>
      </c>
      <c r="E84" s="116" t="s">
        <v>165</v>
      </c>
      <c r="F84" s="867"/>
      <c r="G84" s="839"/>
      <c r="H84" s="870"/>
      <c r="I84" s="883"/>
      <c r="K84" s="342"/>
      <c r="L84" s="13"/>
      <c r="M84" s="13"/>
      <c r="N84" s="13"/>
      <c r="O84" s="13"/>
      <c r="P84" s="13"/>
      <c r="Q84" s="13"/>
      <c r="R84" s="13"/>
      <c r="S84" s="13"/>
      <c r="T84" s="13"/>
      <c r="U84" s="13"/>
      <c r="V84" s="13"/>
      <c r="W84" s="13"/>
      <c r="X84" s="13"/>
      <c r="Y84" s="13"/>
      <c r="Z84" s="13"/>
      <c r="AA84" s="13"/>
      <c r="AB84" s="13"/>
      <c r="AC84" s="13"/>
      <c r="AD84" s="13"/>
      <c r="AE84" s="13"/>
      <c r="AF84" s="13"/>
      <c r="AG84" s="13"/>
      <c r="AH84" s="13"/>
      <c r="AI84" s="13"/>
      <c r="AJ84" s="13"/>
      <c r="AK84" s="13"/>
      <c r="AL84" s="13"/>
      <c r="AM84" s="13"/>
      <c r="AN84" s="13"/>
      <c r="AO84" s="13"/>
      <c r="AP84" s="13"/>
      <c r="AQ84" s="13"/>
      <c r="AR84" s="13"/>
      <c r="AS84" s="13"/>
      <c r="AT84" s="13"/>
      <c r="AU84" s="13"/>
      <c r="AV84" s="13"/>
      <c r="AW84" s="13"/>
      <c r="AX84" s="13"/>
      <c r="AY84" s="13"/>
      <c r="AZ84" s="13"/>
      <c r="BA84" s="13"/>
      <c r="BB84" s="13"/>
      <c r="BC84" s="13"/>
    </row>
    <row r="85" spans="3:55" ht="51" x14ac:dyDescent="0.3">
      <c r="C85" s="873"/>
      <c r="D85" s="116" t="s">
        <v>168</v>
      </c>
      <c r="E85" s="116" t="s">
        <v>166</v>
      </c>
      <c r="F85" s="867"/>
      <c r="G85" s="839"/>
      <c r="H85" s="870"/>
      <c r="I85" s="883"/>
      <c r="K85" s="342"/>
      <c r="L85" s="13"/>
      <c r="M85" s="13"/>
      <c r="N85" s="13"/>
      <c r="O85" s="13"/>
      <c r="P85" s="13"/>
      <c r="Q85" s="13"/>
      <c r="R85" s="13"/>
      <c r="S85" s="13"/>
      <c r="T85" s="13"/>
      <c r="U85" s="13"/>
      <c r="V85" s="13"/>
      <c r="W85" s="13"/>
      <c r="X85" s="13"/>
      <c r="Y85" s="13"/>
      <c r="Z85" s="13"/>
      <c r="AA85" s="13"/>
      <c r="AB85" s="13"/>
      <c r="AC85" s="13"/>
      <c r="AD85" s="13"/>
      <c r="AE85" s="13"/>
      <c r="AF85" s="13"/>
      <c r="AG85" s="13"/>
      <c r="AH85" s="13"/>
      <c r="AI85" s="13"/>
      <c r="AJ85" s="13"/>
      <c r="AK85" s="13"/>
      <c r="AL85" s="13"/>
      <c r="AM85" s="13"/>
      <c r="AN85" s="13"/>
      <c r="AO85" s="13"/>
      <c r="AP85" s="13"/>
      <c r="AQ85" s="13"/>
      <c r="AR85" s="13"/>
      <c r="AS85" s="13"/>
      <c r="AT85" s="13"/>
      <c r="AU85" s="13"/>
      <c r="AV85" s="13"/>
      <c r="AW85" s="13"/>
      <c r="AX85" s="13"/>
      <c r="AY85" s="13"/>
      <c r="AZ85" s="13"/>
      <c r="BA85" s="13"/>
      <c r="BB85" s="13"/>
      <c r="BC85" s="13"/>
    </row>
    <row r="86" spans="3:55" ht="25.5" x14ac:dyDescent="0.3">
      <c r="C86" s="874"/>
      <c r="D86" s="117" t="s">
        <v>705</v>
      </c>
      <c r="E86" s="118" t="s">
        <v>706</v>
      </c>
      <c r="F86" s="868"/>
      <c r="G86" s="840"/>
      <c r="H86" s="871"/>
      <c r="I86" s="884"/>
      <c r="K86" s="342"/>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3"/>
      <c r="AS86" s="13"/>
      <c r="AT86" s="13"/>
      <c r="AU86" s="13"/>
      <c r="AV86" s="13"/>
      <c r="AW86" s="13"/>
      <c r="AX86" s="13"/>
      <c r="AY86" s="13"/>
      <c r="AZ86" s="13"/>
      <c r="BA86" s="13"/>
      <c r="BB86" s="13"/>
      <c r="BC86" s="13"/>
    </row>
    <row r="87" spans="3:55" ht="51" x14ac:dyDescent="0.3">
      <c r="C87" s="132" t="s">
        <v>172</v>
      </c>
      <c r="D87" s="133" t="s">
        <v>707</v>
      </c>
      <c r="E87" s="134" t="s">
        <v>708</v>
      </c>
      <c r="F87" s="128" t="s">
        <v>338</v>
      </c>
      <c r="G87" s="129">
        <v>270</v>
      </c>
      <c r="H87" s="130"/>
      <c r="I87" s="404">
        <f>G87*H87</f>
        <v>0</v>
      </c>
      <c r="J87" s="346"/>
      <c r="K87" s="405"/>
      <c r="L87" s="13"/>
      <c r="M87" s="13"/>
      <c r="N87" s="13"/>
      <c r="O87" s="13"/>
      <c r="P87" s="13"/>
      <c r="Q87" s="13"/>
      <c r="R87" s="13"/>
      <c r="S87" s="13"/>
      <c r="T87" s="13"/>
      <c r="U87" s="13"/>
      <c r="V87" s="13"/>
      <c r="W87" s="13"/>
      <c r="X87" s="13"/>
      <c r="Y87" s="13"/>
      <c r="Z87" s="13"/>
      <c r="AA87" s="13"/>
      <c r="AB87" s="13"/>
      <c r="AC87" s="13"/>
      <c r="AD87" s="13"/>
      <c r="AE87" s="13"/>
      <c r="AF87" s="13"/>
      <c r="AG87" s="13"/>
      <c r="AH87" s="13"/>
      <c r="AI87" s="13"/>
      <c r="AJ87" s="13"/>
      <c r="AK87" s="13"/>
      <c r="AL87" s="13"/>
      <c r="AM87" s="13"/>
      <c r="AN87" s="13"/>
      <c r="AO87" s="13"/>
      <c r="AP87" s="13"/>
      <c r="AQ87" s="13"/>
      <c r="AR87" s="13"/>
      <c r="AS87" s="13"/>
      <c r="AT87" s="13"/>
      <c r="AU87" s="13"/>
      <c r="AV87" s="13"/>
      <c r="AW87" s="13"/>
      <c r="AX87" s="13"/>
      <c r="AY87" s="13"/>
      <c r="AZ87" s="13"/>
      <c r="BA87" s="13"/>
      <c r="BB87" s="13"/>
      <c r="BC87" s="13"/>
    </row>
    <row r="88" spans="3:55" ht="51" x14ac:dyDescent="0.3">
      <c r="C88" s="132" t="s">
        <v>276</v>
      </c>
      <c r="D88" s="133" t="s">
        <v>709</v>
      </c>
      <c r="E88" s="134" t="s">
        <v>710</v>
      </c>
      <c r="F88" s="128" t="s">
        <v>338</v>
      </c>
      <c r="G88" s="129">
        <f>2*10</f>
        <v>20</v>
      </c>
      <c r="H88" s="130"/>
      <c r="I88" s="96">
        <f>G88*H88</f>
        <v>0</v>
      </c>
      <c r="K88" s="342"/>
      <c r="L88" s="13"/>
      <c r="M88" s="13"/>
      <c r="N88" s="13"/>
      <c r="O88" s="13"/>
      <c r="P88" s="13"/>
      <c r="Q88" s="13"/>
      <c r="R88" s="13"/>
      <c r="S88" s="13"/>
      <c r="T88" s="13"/>
      <c r="U88" s="13"/>
      <c r="V88" s="13"/>
      <c r="W88" s="13"/>
      <c r="X88" s="13"/>
      <c r="Y88" s="13"/>
      <c r="Z88" s="13"/>
      <c r="AA88" s="13"/>
      <c r="AB88" s="13"/>
      <c r="AC88" s="13"/>
      <c r="AD88" s="13"/>
      <c r="AE88" s="13"/>
      <c r="AF88" s="13"/>
      <c r="AG88" s="13"/>
      <c r="AH88" s="13"/>
      <c r="AI88" s="13"/>
      <c r="AJ88" s="13"/>
      <c r="AK88" s="13"/>
      <c r="AL88" s="13"/>
      <c r="AM88" s="13"/>
      <c r="AN88" s="13"/>
      <c r="AO88" s="13"/>
      <c r="AP88" s="13"/>
      <c r="AQ88" s="13"/>
      <c r="AR88" s="13"/>
      <c r="AS88" s="13"/>
      <c r="AT88" s="13"/>
      <c r="AU88" s="13"/>
      <c r="AV88" s="13"/>
      <c r="AW88" s="13"/>
      <c r="AX88" s="13"/>
      <c r="AY88" s="13"/>
      <c r="AZ88" s="13"/>
      <c r="BA88" s="13"/>
      <c r="BB88" s="13"/>
      <c r="BC88" s="13"/>
    </row>
    <row r="89" spans="3:55" x14ac:dyDescent="0.3">
      <c r="C89" s="790" t="s">
        <v>157</v>
      </c>
      <c r="D89" s="791"/>
      <c r="E89" s="791"/>
      <c r="F89" s="792"/>
      <c r="G89" s="792"/>
      <c r="H89" s="793"/>
      <c r="I89" s="373">
        <f>SUM(I69:I88)</f>
        <v>0</v>
      </c>
      <c r="K89" s="342"/>
      <c r="L89" s="13"/>
      <c r="M89" s="13"/>
      <c r="N89" s="13"/>
      <c r="O89" s="13"/>
      <c r="P89" s="13"/>
      <c r="Q89" s="13"/>
      <c r="R89" s="13"/>
      <c r="S89" s="13"/>
      <c r="T89" s="13"/>
      <c r="U89" s="13"/>
      <c r="V89" s="13"/>
      <c r="W89" s="13"/>
      <c r="X89" s="13"/>
      <c r="Y89" s="13"/>
      <c r="Z89" s="13"/>
      <c r="AA89" s="13"/>
      <c r="AB89" s="13"/>
      <c r="AC89" s="13"/>
      <c r="AD89" s="13"/>
      <c r="AE89" s="13"/>
      <c r="AF89" s="13"/>
      <c r="AG89" s="13"/>
      <c r="AH89" s="13"/>
      <c r="AI89" s="13"/>
      <c r="AJ89" s="13"/>
      <c r="AK89" s="13"/>
      <c r="AL89" s="13"/>
      <c r="AM89" s="13"/>
      <c r="AN89" s="13"/>
      <c r="AO89" s="13"/>
      <c r="AP89" s="13"/>
      <c r="AQ89" s="13"/>
      <c r="AR89" s="13"/>
      <c r="AS89" s="13"/>
      <c r="AT89" s="13"/>
      <c r="AU89" s="13"/>
      <c r="AV89" s="13"/>
      <c r="AW89" s="13"/>
      <c r="AX89" s="13"/>
      <c r="AY89" s="13"/>
      <c r="AZ89" s="13"/>
      <c r="BA89" s="13"/>
      <c r="BB89" s="13"/>
      <c r="BC89" s="13"/>
    </row>
    <row r="90" spans="3:55" x14ac:dyDescent="0.3">
      <c r="C90" s="146">
        <v>1.5</v>
      </c>
      <c r="D90" s="402" t="s">
        <v>98</v>
      </c>
      <c r="E90" s="148" t="s">
        <v>63</v>
      </c>
      <c r="F90" s="148"/>
      <c r="G90" s="148"/>
      <c r="H90" s="148"/>
      <c r="I90" s="148"/>
      <c r="K90" s="342"/>
      <c r="L90" s="13"/>
      <c r="M90" s="13"/>
      <c r="N90" s="13"/>
      <c r="O90" s="13"/>
      <c r="P90" s="13"/>
      <c r="Q90" s="13"/>
      <c r="R90" s="13"/>
      <c r="S90" s="13"/>
      <c r="T90" s="13"/>
      <c r="U90" s="13"/>
      <c r="V90" s="13"/>
      <c r="W90" s="13"/>
      <c r="X90" s="13"/>
      <c r="Y90" s="13"/>
      <c r="Z90" s="13"/>
      <c r="AA90" s="13"/>
      <c r="AB90" s="13"/>
      <c r="AC90" s="13"/>
      <c r="AD90" s="13"/>
      <c r="AE90" s="13"/>
      <c r="AF90" s="13"/>
      <c r="AG90" s="13"/>
      <c r="AH90" s="13"/>
      <c r="AI90" s="13"/>
      <c r="AJ90" s="13"/>
      <c r="AK90" s="13"/>
      <c r="AL90" s="13"/>
      <c r="AM90" s="13"/>
      <c r="AN90" s="13"/>
      <c r="AO90" s="13"/>
      <c r="AP90" s="13"/>
      <c r="AQ90" s="13"/>
      <c r="AR90" s="13"/>
      <c r="AS90" s="13"/>
      <c r="AT90" s="13"/>
      <c r="AU90" s="13"/>
      <c r="AV90" s="13"/>
      <c r="AW90" s="13"/>
      <c r="AX90" s="13"/>
      <c r="AY90" s="13"/>
      <c r="AZ90" s="13"/>
      <c r="BA90" s="13"/>
      <c r="BB90" s="13"/>
      <c r="BC90" s="13"/>
    </row>
    <row r="91" spans="3:55" s="30" customFormat="1" ht="25.5" x14ac:dyDescent="0.3">
      <c r="C91" s="85" t="s">
        <v>5</v>
      </c>
      <c r="D91" s="135" t="s">
        <v>145</v>
      </c>
      <c r="E91" s="135" t="s">
        <v>179</v>
      </c>
      <c r="F91" s="68" t="s">
        <v>3</v>
      </c>
      <c r="G91" s="69">
        <f>G92+G93+G94+G95</f>
        <v>355</v>
      </c>
      <c r="H91" s="136"/>
      <c r="I91" s="381">
        <f t="shared" ref="I91:I93" si="2">G91*H91</f>
        <v>0</v>
      </c>
      <c r="J91" s="363"/>
      <c r="K91" s="342"/>
      <c r="L91" s="29"/>
      <c r="M91" s="29"/>
      <c r="N91" s="29"/>
      <c r="O91" s="29"/>
      <c r="P91" s="29"/>
      <c r="Q91" s="29"/>
      <c r="R91" s="29"/>
      <c r="S91" s="29"/>
      <c r="T91" s="29"/>
      <c r="U91" s="29"/>
      <c r="V91" s="29"/>
      <c r="W91" s="29"/>
      <c r="X91" s="29"/>
      <c r="Y91" s="29"/>
      <c r="Z91" s="29"/>
      <c r="AA91" s="29"/>
      <c r="AB91" s="29"/>
      <c r="AC91" s="29"/>
      <c r="AD91" s="29"/>
      <c r="AE91" s="29"/>
      <c r="AF91" s="29"/>
      <c r="AG91" s="29"/>
      <c r="AH91" s="29"/>
      <c r="AI91" s="29"/>
      <c r="AJ91" s="29"/>
      <c r="AK91" s="29"/>
      <c r="AL91" s="29"/>
      <c r="AM91" s="29"/>
      <c r="AN91" s="29"/>
      <c r="AO91" s="29"/>
      <c r="AP91" s="29"/>
      <c r="AQ91" s="29"/>
      <c r="AR91" s="29"/>
      <c r="AS91" s="29"/>
      <c r="AT91" s="29"/>
      <c r="AU91" s="29"/>
      <c r="AV91" s="29"/>
      <c r="AW91" s="29"/>
      <c r="AX91" s="29"/>
      <c r="AY91" s="29"/>
      <c r="AZ91" s="29"/>
      <c r="BA91" s="29"/>
      <c r="BB91" s="29"/>
      <c r="BC91" s="29"/>
    </row>
    <row r="92" spans="3:55" s="30" customFormat="1" ht="89.25" x14ac:dyDescent="0.3">
      <c r="C92" s="85" t="s">
        <v>85</v>
      </c>
      <c r="D92" s="135" t="s">
        <v>636</v>
      </c>
      <c r="E92" s="135" t="s">
        <v>637</v>
      </c>
      <c r="F92" s="68" t="s">
        <v>3</v>
      </c>
      <c r="G92" s="69">
        <v>35</v>
      </c>
      <c r="H92" s="136"/>
      <c r="I92" s="381">
        <f t="shared" si="2"/>
        <v>0</v>
      </c>
      <c r="J92" s="363"/>
      <c r="K92" s="342"/>
      <c r="L92" s="29"/>
      <c r="M92" s="29"/>
      <c r="N92" s="29"/>
      <c r="O92" s="29"/>
      <c r="P92" s="29"/>
      <c r="Q92" s="29"/>
      <c r="R92" s="29"/>
      <c r="S92" s="29"/>
      <c r="T92" s="29"/>
      <c r="U92" s="29"/>
      <c r="V92" s="29"/>
      <c r="W92" s="29"/>
      <c r="X92" s="29"/>
      <c r="Y92" s="29"/>
      <c r="Z92" s="29"/>
      <c r="AA92" s="29"/>
      <c r="AB92" s="29"/>
      <c r="AC92" s="29"/>
      <c r="AD92" s="29"/>
      <c r="AE92" s="29"/>
      <c r="AF92" s="29"/>
      <c r="AG92" s="29"/>
      <c r="AH92" s="29"/>
      <c r="AI92" s="29"/>
      <c r="AJ92" s="29"/>
      <c r="AK92" s="29"/>
      <c r="AL92" s="29"/>
      <c r="AM92" s="29"/>
      <c r="AN92" s="29"/>
      <c r="AO92" s="29"/>
      <c r="AP92" s="29"/>
      <c r="AQ92" s="29"/>
      <c r="AR92" s="29"/>
      <c r="AS92" s="29"/>
      <c r="AT92" s="29"/>
      <c r="AU92" s="29"/>
      <c r="AV92" s="29"/>
      <c r="AW92" s="29"/>
      <c r="AX92" s="29"/>
      <c r="AY92" s="29"/>
      <c r="AZ92" s="29"/>
      <c r="BA92" s="29"/>
      <c r="BB92" s="29"/>
      <c r="BC92" s="29"/>
    </row>
    <row r="93" spans="3:55" s="30" customFormat="1" ht="81" customHeight="1" x14ac:dyDescent="0.3">
      <c r="C93" s="85" t="s">
        <v>14</v>
      </c>
      <c r="D93" s="143" t="s">
        <v>180</v>
      </c>
      <c r="E93" s="135" t="s">
        <v>186</v>
      </c>
      <c r="F93" s="68" t="s">
        <v>3</v>
      </c>
      <c r="G93" s="69">
        <v>75</v>
      </c>
      <c r="H93" s="136"/>
      <c r="I93" s="381">
        <f t="shared" si="2"/>
        <v>0</v>
      </c>
      <c r="J93" s="363"/>
      <c r="K93" s="342"/>
      <c r="L93" s="29"/>
      <c r="M93" s="29"/>
      <c r="N93" s="29"/>
      <c r="O93" s="29"/>
      <c r="P93" s="29"/>
      <c r="Q93" s="29"/>
      <c r="R93" s="29"/>
      <c r="S93" s="29"/>
      <c r="T93" s="29"/>
      <c r="U93" s="29"/>
      <c r="V93" s="29"/>
      <c r="W93" s="29"/>
      <c r="X93" s="29"/>
      <c r="Y93" s="29"/>
      <c r="Z93" s="29"/>
      <c r="AA93" s="29"/>
      <c r="AB93" s="29"/>
      <c r="AC93" s="29"/>
      <c r="AD93" s="29"/>
      <c r="AE93" s="29"/>
      <c r="AF93" s="29"/>
      <c r="AG93" s="29"/>
      <c r="AH93" s="29"/>
      <c r="AI93" s="29"/>
      <c r="AJ93" s="29"/>
      <c r="AK93" s="29"/>
      <c r="AL93" s="29"/>
      <c r="AM93" s="29"/>
      <c r="AN93" s="29"/>
      <c r="AO93" s="29"/>
      <c r="AP93" s="29"/>
      <c r="AQ93" s="29"/>
      <c r="AR93" s="29"/>
      <c r="AS93" s="29"/>
      <c r="AT93" s="29"/>
      <c r="AU93" s="29"/>
      <c r="AV93" s="29"/>
      <c r="AW93" s="29"/>
      <c r="AX93" s="29"/>
      <c r="AY93" s="29"/>
      <c r="AZ93" s="29"/>
      <c r="BA93" s="29"/>
      <c r="BB93" s="29"/>
      <c r="BC93" s="29"/>
    </row>
    <row r="94" spans="3:55" s="30" customFormat="1" ht="51" x14ac:dyDescent="0.3">
      <c r="C94" s="85" t="s">
        <v>17</v>
      </c>
      <c r="D94" s="138" t="s">
        <v>711</v>
      </c>
      <c r="E94" s="135" t="s">
        <v>278</v>
      </c>
      <c r="F94" s="139" t="s">
        <v>3</v>
      </c>
      <c r="G94" s="140">
        <f>G92</f>
        <v>35</v>
      </c>
      <c r="H94" s="141"/>
      <c r="I94" s="381">
        <f>G94*H94</f>
        <v>0</v>
      </c>
      <c r="J94" s="363"/>
      <c r="K94" s="342"/>
      <c r="L94" s="29"/>
      <c r="M94" s="29"/>
      <c r="N94" s="29"/>
      <c r="O94" s="29"/>
      <c r="P94" s="29"/>
      <c r="Q94" s="29"/>
      <c r="R94" s="29"/>
      <c r="S94" s="29"/>
      <c r="T94" s="29"/>
      <c r="U94" s="29"/>
      <c r="V94" s="29"/>
      <c r="W94" s="29"/>
      <c r="X94" s="29"/>
      <c r="Y94" s="29"/>
      <c r="Z94" s="29"/>
      <c r="AA94" s="29"/>
      <c r="AB94" s="29"/>
      <c r="AC94" s="29"/>
      <c r="AD94" s="29"/>
      <c r="AE94" s="29"/>
      <c r="AF94" s="29"/>
      <c r="AG94" s="29"/>
      <c r="AH94" s="29"/>
      <c r="AI94" s="29"/>
      <c r="AJ94" s="29"/>
      <c r="AK94" s="29"/>
      <c r="AL94" s="29"/>
      <c r="AM94" s="29"/>
      <c r="AN94" s="29"/>
      <c r="AO94" s="29"/>
      <c r="AP94" s="29"/>
      <c r="AQ94" s="29"/>
      <c r="AR94" s="29"/>
      <c r="AS94" s="29"/>
      <c r="AT94" s="29"/>
      <c r="AU94" s="29"/>
      <c r="AV94" s="29"/>
      <c r="AW94" s="29"/>
      <c r="AX94" s="29"/>
      <c r="AY94" s="29"/>
      <c r="AZ94" s="29"/>
      <c r="BA94" s="29"/>
      <c r="BB94" s="29"/>
      <c r="BC94" s="29"/>
    </row>
    <row r="95" spans="3:55" s="30" customFormat="1" ht="51" x14ac:dyDescent="0.3">
      <c r="C95" s="85" t="s">
        <v>279</v>
      </c>
      <c r="D95" s="143" t="s">
        <v>712</v>
      </c>
      <c r="E95" s="143" t="s">
        <v>713</v>
      </c>
      <c r="F95" s="68" t="s">
        <v>3</v>
      </c>
      <c r="G95" s="69">
        <v>210</v>
      </c>
      <c r="H95" s="136"/>
      <c r="I95" s="381">
        <f>G95*H95</f>
        <v>0</v>
      </c>
      <c r="J95" s="363"/>
      <c r="K95" s="342"/>
      <c r="L95" s="29"/>
      <c r="M95" s="29"/>
      <c r="N95" s="29"/>
      <c r="O95" s="29"/>
      <c r="P95" s="29"/>
      <c r="Q95" s="29"/>
      <c r="R95" s="29"/>
      <c r="S95" s="29"/>
      <c r="T95" s="29"/>
      <c r="U95" s="29"/>
      <c r="V95" s="29"/>
      <c r="W95" s="29"/>
      <c r="X95" s="29"/>
      <c r="Y95" s="29"/>
      <c r="Z95" s="29"/>
      <c r="AA95" s="29"/>
      <c r="AB95" s="29"/>
      <c r="AC95" s="29"/>
      <c r="AD95" s="29"/>
      <c r="AE95" s="29"/>
      <c r="AF95" s="29"/>
      <c r="AG95" s="29"/>
      <c r="AH95" s="29"/>
      <c r="AI95" s="29"/>
      <c r="AJ95" s="29"/>
      <c r="AK95" s="29"/>
      <c r="AL95" s="29"/>
      <c r="AM95" s="29"/>
      <c r="AN95" s="29"/>
      <c r="AO95" s="29"/>
      <c r="AP95" s="29"/>
      <c r="AQ95" s="29"/>
      <c r="AR95" s="29"/>
      <c r="AS95" s="29"/>
      <c r="AT95" s="29"/>
      <c r="AU95" s="29"/>
      <c r="AV95" s="29"/>
      <c r="AW95" s="29"/>
      <c r="AX95" s="29"/>
      <c r="AY95" s="29"/>
      <c r="AZ95" s="29"/>
      <c r="BA95" s="29"/>
      <c r="BB95" s="29"/>
      <c r="BC95" s="29"/>
    </row>
    <row r="96" spans="3:55" s="30" customFormat="1" ht="63.75" x14ac:dyDescent="0.3">
      <c r="C96" s="85" t="s">
        <v>339</v>
      </c>
      <c r="D96" s="406" t="s">
        <v>714</v>
      </c>
      <c r="E96" s="406" t="s">
        <v>715</v>
      </c>
      <c r="F96" s="407" t="s">
        <v>181</v>
      </c>
      <c r="G96" s="408">
        <v>95</v>
      </c>
      <c r="H96" s="136"/>
      <c r="I96" s="106">
        <f>G96*H96</f>
        <v>0</v>
      </c>
      <c r="J96" s="363"/>
      <c r="K96" s="342"/>
      <c r="L96" s="29"/>
      <c r="M96" s="29"/>
      <c r="N96" s="29"/>
      <c r="O96" s="29"/>
      <c r="P96" s="29"/>
      <c r="Q96" s="29"/>
      <c r="R96" s="29"/>
      <c r="S96" s="29"/>
      <c r="T96" s="29"/>
      <c r="U96" s="29"/>
      <c r="V96" s="29"/>
      <c r="W96" s="29"/>
      <c r="X96" s="29"/>
      <c r="Y96" s="29"/>
      <c r="Z96" s="29"/>
      <c r="AA96" s="29"/>
      <c r="AB96" s="29"/>
      <c r="AC96" s="29"/>
      <c r="AD96" s="29"/>
      <c r="AE96" s="29"/>
      <c r="AF96" s="29"/>
      <c r="AG96" s="29"/>
      <c r="AH96" s="29"/>
      <c r="AI96" s="29"/>
      <c r="AJ96" s="29"/>
      <c r="AK96" s="29"/>
      <c r="AL96" s="29"/>
      <c r="AM96" s="29"/>
      <c r="AN96" s="29"/>
      <c r="AO96" s="29"/>
      <c r="AP96" s="29"/>
      <c r="AQ96" s="29"/>
      <c r="AR96" s="29"/>
      <c r="AS96" s="29"/>
      <c r="AT96" s="29"/>
      <c r="AU96" s="29"/>
      <c r="AV96" s="29"/>
      <c r="AW96" s="29"/>
      <c r="AX96" s="29"/>
      <c r="AY96" s="29"/>
      <c r="AZ96" s="29"/>
      <c r="BA96" s="29"/>
      <c r="BB96" s="29"/>
      <c r="BC96" s="29"/>
    </row>
    <row r="97" spans="3:55" s="30" customFormat="1" x14ac:dyDescent="0.3">
      <c r="C97" s="821" t="s">
        <v>157</v>
      </c>
      <c r="D97" s="791"/>
      <c r="E97" s="791"/>
      <c r="F97" s="791"/>
      <c r="G97" s="791"/>
      <c r="H97" s="822"/>
      <c r="I97" s="409">
        <f>SUM(I91:I96)</f>
        <v>0</v>
      </c>
      <c r="J97" s="363"/>
      <c r="K97" s="342"/>
      <c r="L97" s="29"/>
      <c r="M97" s="29"/>
      <c r="N97" s="29"/>
      <c r="O97" s="29"/>
      <c r="P97" s="29"/>
      <c r="Q97" s="29"/>
      <c r="R97" s="29"/>
      <c r="S97" s="29"/>
      <c r="T97" s="29"/>
      <c r="U97" s="29"/>
      <c r="V97" s="29"/>
      <c r="W97" s="29"/>
      <c r="X97" s="29"/>
      <c r="Y97" s="29"/>
      <c r="Z97" s="29"/>
      <c r="AA97" s="29"/>
      <c r="AB97" s="29"/>
      <c r="AC97" s="29"/>
      <c r="AD97" s="29"/>
      <c r="AE97" s="29"/>
      <c r="AF97" s="29"/>
      <c r="AG97" s="29"/>
      <c r="AH97" s="29"/>
      <c r="AI97" s="29"/>
      <c r="AJ97" s="29"/>
      <c r="AK97" s="29"/>
      <c r="AL97" s="29"/>
      <c r="AM97" s="29"/>
      <c r="AN97" s="29"/>
      <c r="AO97" s="29"/>
      <c r="AP97" s="29"/>
      <c r="AQ97" s="29"/>
      <c r="AR97" s="29"/>
      <c r="AS97" s="29"/>
      <c r="AT97" s="29"/>
      <c r="AU97" s="29"/>
      <c r="AV97" s="29"/>
      <c r="AW97" s="29"/>
      <c r="AX97" s="29"/>
      <c r="AY97" s="29"/>
      <c r="AZ97" s="29"/>
      <c r="BA97" s="29"/>
      <c r="BB97" s="29"/>
      <c r="BC97" s="29"/>
    </row>
    <row r="98" spans="3:55" s="30" customFormat="1" x14ac:dyDescent="0.3">
      <c r="C98" s="146">
        <v>1.6</v>
      </c>
      <c r="D98" s="402" t="s">
        <v>230</v>
      </c>
      <c r="E98" s="885" t="s">
        <v>231</v>
      </c>
      <c r="F98" s="886"/>
      <c r="G98" s="886"/>
      <c r="H98" s="886"/>
      <c r="I98" s="887"/>
      <c r="J98" s="363"/>
      <c r="K98" s="342"/>
      <c r="L98" s="29"/>
      <c r="M98" s="29"/>
      <c r="N98" s="29"/>
      <c r="O98" s="29"/>
      <c r="P98" s="29"/>
      <c r="Q98" s="29"/>
      <c r="R98" s="29"/>
      <c r="S98" s="29"/>
      <c r="T98" s="29"/>
      <c r="U98" s="29"/>
      <c r="V98" s="29"/>
      <c r="W98" s="29"/>
      <c r="X98" s="29"/>
      <c r="Y98" s="29"/>
      <c r="Z98" s="29"/>
      <c r="AA98" s="29"/>
      <c r="AB98" s="29"/>
      <c r="AC98" s="29"/>
      <c r="AD98" s="29"/>
      <c r="AE98" s="29"/>
      <c r="AF98" s="29"/>
      <c r="AG98" s="29"/>
      <c r="AH98" s="29"/>
      <c r="AI98" s="29"/>
      <c r="AJ98" s="29"/>
      <c r="AK98" s="29"/>
      <c r="AL98" s="29"/>
      <c r="AM98" s="29"/>
      <c r="AN98" s="29"/>
      <c r="AO98" s="29"/>
      <c r="AP98" s="29"/>
      <c r="AQ98" s="29"/>
      <c r="AR98" s="29"/>
      <c r="AS98" s="29"/>
      <c r="AT98" s="29"/>
      <c r="AU98" s="29"/>
      <c r="AV98" s="29"/>
      <c r="AW98" s="29"/>
      <c r="AX98" s="29"/>
      <c r="AY98" s="29"/>
      <c r="AZ98" s="29"/>
      <c r="BA98" s="29"/>
      <c r="BB98" s="29"/>
      <c r="BC98" s="29"/>
    </row>
    <row r="99" spans="3:55" s="30" customFormat="1" ht="76.5" x14ac:dyDescent="0.3">
      <c r="C99" s="57" t="s">
        <v>6</v>
      </c>
      <c r="D99" s="410" t="s">
        <v>232</v>
      </c>
      <c r="E99" s="152" t="s">
        <v>233</v>
      </c>
      <c r="F99" s="128" t="s">
        <v>338</v>
      </c>
      <c r="G99" s="95">
        <f>245+160</f>
        <v>405</v>
      </c>
      <c r="H99" s="111"/>
      <c r="I99" s="404">
        <f>G99*H99</f>
        <v>0</v>
      </c>
      <c r="J99" s="363"/>
      <c r="K99" s="342"/>
      <c r="L99" s="29"/>
      <c r="M99" s="29"/>
      <c r="N99" s="29"/>
      <c r="O99" s="29"/>
      <c r="P99" s="29"/>
      <c r="Q99" s="29"/>
      <c r="R99" s="29"/>
      <c r="S99" s="29"/>
      <c r="T99" s="29"/>
      <c r="U99" s="29"/>
      <c r="V99" s="29"/>
      <c r="W99" s="29"/>
      <c r="X99" s="29"/>
      <c r="Y99" s="29"/>
      <c r="Z99" s="29"/>
      <c r="AA99" s="29"/>
      <c r="AB99" s="29"/>
      <c r="AC99" s="29"/>
      <c r="AD99" s="29"/>
      <c r="AE99" s="29"/>
      <c r="AF99" s="29"/>
      <c r="AG99" s="29"/>
      <c r="AH99" s="29"/>
      <c r="AI99" s="29"/>
      <c r="AJ99" s="29"/>
      <c r="AK99" s="29"/>
      <c r="AL99" s="29"/>
      <c r="AM99" s="29"/>
      <c r="AN99" s="29"/>
      <c r="AO99" s="29"/>
      <c r="AP99" s="29"/>
      <c r="AQ99" s="29"/>
      <c r="AR99" s="29"/>
      <c r="AS99" s="29"/>
      <c r="AT99" s="29"/>
      <c r="AU99" s="29"/>
      <c r="AV99" s="29"/>
      <c r="AW99" s="29"/>
      <c r="AX99" s="29"/>
      <c r="AY99" s="29"/>
      <c r="AZ99" s="29"/>
      <c r="BA99" s="29"/>
      <c r="BB99" s="29"/>
      <c r="BC99" s="29"/>
    </row>
    <row r="100" spans="3:55" s="30" customFormat="1" ht="51" x14ac:dyDescent="0.3">
      <c r="C100" s="150" t="s">
        <v>7</v>
      </c>
      <c r="D100" s="154" t="s">
        <v>716</v>
      </c>
      <c r="E100" s="152" t="s">
        <v>717</v>
      </c>
      <c r="F100" s="153" t="s">
        <v>338</v>
      </c>
      <c r="G100" s="69">
        <f>G99</f>
        <v>405</v>
      </c>
      <c r="H100" s="136"/>
      <c r="I100" s="355">
        <f>G100*H100</f>
        <v>0</v>
      </c>
      <c r="J100" s="363"/>
      <c r="K100" s="342"/>
      <c r="L100" s="29"/>
      <c r="M100" s="29"/>
      <c r="N100" s="29"/>
      <c r="O100" s="29"/>
      <c r="P100" s="29"/>
      <c r="Q100" s="29"/>
      <c r="R100" s="29"/>
      <c r="S100" s="29"/>
      <c r="T100" s="29"/>
      <c r="U100" s="29"/>
      <c r="V100" s="29"/>
      <c r="W100" s="29"/>
      <c r="X100" s="29"/>
      <c r="Y100" s="29"/>
      <c r="Z100" s="29"/>
      <c r="AA100" s="29"/>
      <c r="AB100" s="29"/>
      <c r="AC100" s="29"/>
      <c r="AD100" s="29"/>
      <c r="AE100" s="29"/>
      <c r="AF100" s="29"/>
      <c r="AG100" s="29"/>
      <c r="AH100" s="29"/>
      <c r="AI100" s="29"/>
      <c r="AJ100" s="29"/>
      <c r="AK100" s="29"/>
      <c r="AL100" s="29"/>
      <c r="AM100" s="29"/>
      <c r="AN100" s="29"/>
      <c r="AO100" s="29"/>
      <c r="AP100" s="29"/>
      <c r="AQ100" s="29"/>
      <c r="AR100" s="29"/>
      <c r="AS100" s="29"/>
      <c r="AT100" s="29"/>
      <c r="AU100" s="29"/>
      <c r="AV100" s="29"/>
      <c r="AW100" s="29"/>
      <c r="AX100" s="29"/>
      <c r="AY100" s="29"/>
      <c r="AZ100" s="29"/>
      <c r="BA100" s="29"/>
      <c r="BB100" s="29"/>
      <c r="BC100" s="29"/>
    </row>
    <row r="101" spans="3:55" s="30" customFormat="1" ht="63.75" x14ac:dyDescent="0.3">
      <c r="C101" s="150"/>
      <c r="D101" s="351" t="s">
        <v>656</v>
      </c>
      <c r="E101" s="351" t="s">
        <v>657</v>
      </c>
      <c r="F101" s="153" t="s">
        <v>338</v>
      </c>
      <c r="G101" s="69">
        <f>G102</f>
        <v>243</v>
      </c>
      <c r="H101" s="136"/>
      <c r="I101" s="355">
        <f>G101*H101</f>
        <v>0</v>
      </c>
      <c r="J101" s="363"/>
      <c r="K101" s="342"/>
      <c r="L101" s="29"/>
      <c r="M101" s="29"/>
      <c r="N101" s="29"/>
      <c r="O101" s="29"/>
      <c r="P101" s="29"/>
      <c r="Q101" s="29"/>
      <c r="R101" s="29"/>
      <c r="S101" s="29"/>
      <c r="T101" s="29"/>
      <c r="U101" s="29"/>
      <c r="V101" s="29"/>
      <c r="W101" s="29"/>
      <c r="X101" s="29"/>
      <c r="Y101" s="29"/>
      <c r="Z101" s="29"/>
      <c r="AA101" s="29"/>
      <c r="AB101" s="29"/>
      <c r="AC101" s="29"/>
      <c r="AD101" s="29"/>
      <c r="AE101" s="29"/>
      <c r="AF101" s="29"/>
      <c r="AG101" s="29"/>
      <c r="AH101" s="29"/>
      <c r="AI101" s="29"/>
      <c r="AJ101" s="29"/>
      <c r="AK101" s="29"/>
      <c r="AL101" s="29"/>
      <c r="AM101" s="29"/>
      <c r="AN101" s="29"/>
      <c r="AO101" s="29"/>
      <c r="AP101" s="29"/>
      <c r="AQ101" s="29"/>
      <c r="AR101" s="29"/>
      <c r="AS101" s="29"/>
      <c r="AT101" s="29"/>
      <c r="AU101" s="29"/>
      <c r="AV101" s="29"/>
      <c r="AW101" s="29"/>
      <c r="AX101" s="29"/>
      <c r="AY101" s="29"/>
      <c r="AZ101" s="29"/>
      <c r="BA101" s="29"/>
      <c r="BB101" s="29"/>
      <c r="BC101" s="29"/>
    </row>
    <row r="102" spans="3:55" s="30" customFormat="1" ht="51" x14ac:dyDescent="0.3">
      <c r="C102" s="150" t="s">
        <v>8</v>
      </c>
      <c r="D102" s="351" t="s">
        <v>658</v>
      </c>
      <c r="E102" s="352" t="s">
        <v>659</v>
      </c>
      <c r="F102" s="153" t="s">
        <v>338</v>
      </c>
      <c r="G102" s="69">
        <f>G100/2*1.2</f>
        <v>243</v>
      </c>
      <c r="H102" s="136"/>
      <c r="I102" s="355">
        <f>G102*H102</f>
        <v>0</v>
      </c>
      <c r="J102" s="363"/>
      <c r="K102" s="342"/>
      <c r="L102" s="29"/>
      <c r="M102" s="29"/>
      <c r="N102" s="29"/>
      <c r="O102" s="29"/>
      <c r="P102" s="29"/>
      <c r="Q102" s="29"/>
      <c r="R102" s="29"/>
      <c r="S102" s="29"/>
      <c r="T102" s="29"/>
      <c r="U102" s="29"/>
      <c r="V102" s="29"/>
      <c r="W102" s="29"/>
      <c r="X102" s="29"/>
      <c r="Y102" s="29"/>
      <c r="Z102" s="29"/>
      <c r="AA102" s="29"/>
      <c r="AB102" s="29"/>
      <c r="AC102" s="29"/>
      <c r="AD102" s="29"/>
      <c r="AE102" s="29"/>
      <c r="AF102" s="29"/>
      <c r="AG102" s="29"/>
      <c r="AH102" s="29"/>
      <c r="AI102" s="29"/>
      <c r="AJ102" s="29"/>
      <c r="AK102" s="29"/>
      <c r="AL102" s="29"/>
      <c r="AM102" s="29"/>
      <c r="AN102" s="29"/>
      <c r="AO102" s="29"/>
      <c r="AP102" s="29"/>
      <c r="AQ102" s="29"/>
      <c r="AR102" s="29"/>
      <c r="AS102" s="29"/>
      <c r="AT102" s="29"/>
      <c r="AU102" s="29"/>
      <c r="AV102" s="29"/>
      <c r="AW102" s="29"/>
      <c r="AX102" s="29"/>
      <c r="AY102" s="29"/>
      <c r="AZ102" s="29"/>
      <c r="BA102" s="29"/>
      <c r="BB102" s="29"/>
      <c r="BC102" s="29"/>
    </row>
    <row r="103" spans="3:55" s="30" customFormat="1" ht="38.25" x14ac:dyDescent="0.3">
      <c r="C103" s="888" t="s">
        <v>9</v>
      </c>
      <c r="D103" s="411" t="s">
        <v>718</v>
      </c>
      <c r="E103" s="412" t="s">
        <v>719</v>
      </c>
      <c r="F103" s="105"/>
      <c r="G103" s="413"/>
      <c r="H103" s="414"/>
      <c r="I103" s="415"/>
      <c r="J103" s="363"/>
      <c r="K103" s="342"/>
      <c r="L103" s="29"/>
      <c r="M103" s="29"/>
      <c r="N103" s="29"/>
      <c r="O103" s="29"/>
      <c r="P103" s="29"/>
      <c r="Q103" s="29"/>
      <c r="R103" s="29"/>
      <c r="S103" s="29"/>
      <c r="T103" s="29"/>
      <c r="U103" s="29"/>
      <c r="V103" s="29"/>
      <c r="W103" s="29"/>
      <c r="X103" s="29"/>
      <c r="Y103" s="29"/>
      <c r="Z103" s="29"/>
      <c r="AA103" s="29"/>
      <c r="AB103" s="29"/>
      <c r="AC103" s="29"/>
      <c r="AD103" s="29"/>
      <c r="AE103" s="29"/>
      <c r="AF103" s="29"/>
      <c r="AG103" s="29"/>
      <c r="AH103" s="29"/>
      <c r="AI103" s="29"/>
      <c r="AJ103" s="29"/>
      <c r="AK103" s="29"/>
      <c r="AL103" s="29"/>
      <c r="AM103" s="29"/>
      <c r="AN103" s="29"/>
      <c r="AO103" s="29"/>
      <c r="AP103" s="29"/>
      <c r="AQ103" s="29"/>
      <c r="AR103" s="29"/>
      <c r="AS103" s="29"/>
      <c r="AT103" s="29"/>
      <c r="AU103" s="29"/>
      <c r="AV103" s="29"/>
      <c r="AW103" s="29"/>
      <c r="AX103" s="29"/>
      <c r="AY103" s="29"/>
      <c r="AZ103" s="29"/>
      <c r="BA103" s="29"/>
      <c r="BB103" s="29"/>
      <c r="BC103" s="29"/>
    </row>
    <row r="104" spans="3:55" s="30" customFormat="1" ht="34.5" customHeight="1" x14ac:dyDescent="0.3">
      <c r="C104" s="889"/>
      <c r="D104" s="416" t="s">
        <v>720</v>
      </c>
      <c r="E104" s="99" t="s">
        <v>721</v>
      </c>
      <c r="F104" s="153" t="s">
        <v>338</v>
      </c>
      <c r="G104" s="105">
        <v>485</v>
      </c>
      <c r="H104" s="106"/>
      <c r="I104" s="387">
        <f>G104*H104</f>
        <v>0</v>
      </c>
      <c r="J104" s="363"/>
      <c r="K104" s="342"/>
      <c r="L104" s="29"/>
      <c r="M104" s="29"/>
      <c r="N104" s="29"/>
      <c r="O104" s="29"/>
      <c r="P104" s="29"/>
      <c r="Q104" s="29"/>
      <c r="R104" s="29"/>
      <c r="S104" s="29"/>
      <c r="T104" s="29"/>
      <c r="U104" s="29"/>
      <c r="V104" s="29"/>
      <c r="W104" s="29"/>
      <c r="X104" s="29"/>
      <c r="Y104" s="29"/>
      <c r="Z104" s="29"/>
      <c r="AA104" s="29"/>
      <c r="AB104" s="29"/>
      <c r="AC104" s="29"/>
      <c r="AD104" s="29"/>
      <c r="AE104" s="29"/>
      <c r="AF104" s="29"/>
      <c r="AG104" s="29"/>
      <c r="AH104" s="29"/>
      <c r="AI104" s="29"/>
      <c r="AJ104" s="29"/>
      <c r="AK104" s="29"/>
      <c r="AL104" s="29"/>
      <c r="AM104" s="29"/>
      <c r="AN104" s="29"/>
      <c r="AO104" s="29"/>
      <c r="AP104" s="29"/>
      <c r="AQ104" s="29"/>
      <c r="AR104" s="29"/>
      <c r="AS104" s="29"/>
      <c r="AT104" s="29"/>
      <c r="AU104" s="29"/>
      <c r="AV104" s="29"/>
      <c r="AW104" s="29"/>
      <c r="AX104" s="29"/>
      <c r="AY104" s="29"/>
      <c r="AZ104" s="29"/>
      <c r="BA104" s="29"/>
      <c r="BB104" s="29"/>
      <c r="BC104" s="29"/>
    </row>
    <row r="105" spans="3:55" s="30" customFormat="1" x14ac:dyDescent="0.3">
      <c r="C105" s="889"/>
      <c r="D105" s="411" t="s">
        <v>722</v>
      </c>
      <c r="E105" s="99" t="s">
        <v>723</v>
      </c>
      <c r="F105" s="153" t="s">
        <v>3</v>
      </c>
      <c r="G105" s="105">
        <f>55+55+10</f>
        <v>120</v>
      </c>
      <c r="H105" s="106"/>
      <c r="I105" s="387">
        <f t="shared" ref="I105:I111" si="3">G105*H105</f>
        <v>0</v>
      </c>
      <c r="J105" s="363"/>
      <c r="K105" s="342"/>
      <c r="L105" s="29"/>
      <c r="M105" s="29"/>
      <c r="N105" s="29"/>
      <c r="O105" s="29"/>
      <c r="P105" s="29"/>
      <c r="Q105" s="29"/>
      <c r="R105" s="29"/>
      <c r="S105" s="29"/>
      <c r="T105" s="29"/>
      <c r="U105" s="29"/>
      <c r="V105" s="29"/>
      <c r="W105" s="29"/>
      <c r="X105" s="29"/>
      <c r="Y105" s="29"/>
      <c r="Z105" s="29"/>
      <c r="AA105" s="29"/>
      <c r="AB105" s="29"/>
      <c r="AC105" s="29"/>
      <c r="AD105" s="29"/>
      <c r="AE105" s="29"/>
      <c r="AF105" s="29"/>
      <c r="AG105" s="29"/>
      <c r="AH105" s="29"/>
      <c r="AI105" s="29"/>
      <c r="AJ105" s="29"/>
      <c r="AK105" s="29"/>
      <c r="AL105" s="29"/>
      <c r="AM105" s="29"/>
      <c r="AN105" s="29"/>
      <c r="AO105" s="29"/>
      <c r="AP105" s="29"/>
      <c r="AQ105" s="29"/>
      <c r="AR105" s="29"/>
      <c r="AS105" s="29"/>
      <c r="AT105" s="29"/>
      <c r="AU105" s="29"/>
      <c r="AV105" s="29"/>
      <c r="AW105" s="29"/>
      <c r="AX105" s="29"/>
      <c r="AY105" s="29"/>
      <c r="AZ105" s="29"/>
      <c r="BA105" s="29"/>
      <c r="BB105" s="29"/>
      <c r="BC105" s="29"/>
    </row>
    <row r="106" spans="3:55" s="30" customFormat="1" x14ac:dyDescent="0.3">
      <c r="C106" s="889"/>
      <c r="D106" s="411" t="s">
        <v>724</v>
      </c>
      <c r="E106" s="99" t="s">
        <v>725</v>
      </c>
      <c r="F106" s="153" t="s">
        <v>338</v>
      </c>
      <c r="G106" s="105">
        <f>G104</f>
        <v>485</v>
      </c>
      <c r="H106" s="106"/>
      <c r="I106" s="387">
        <f t="shared" si="3"/>
        <v>0</v>
      </c>
      <c r="J106" s="363"/>
      <c r="K106" s="342"/>
      <c r="L106" s="29"/>
      <c r="M106" s="29"/>
      <c r="N106" s="29"/>
      <c r="O106" s="29"/>
      <c r="P106" s="29"/>
      <c r="Q106" s="29"/>
      <c r="R106" s="29"/>
      <c r="S106" s="29"/>
      <c r="T106" s="29"/>
      <c r="U106" s="29"/>
      <c r="V106" s="29"/>
      <c r="W106" s="29"/>
      <c r="X106" s="29"/>
      <c r="Y106" s="29"/>
      <c r="Z106" s="29"/>
      <c r="AA106" s="29"/>
      <c r="AB106" s="29"/>
      <c r="AC106" s="29"/>
      <c r="AD106" s="29"/>
      <c r="AE106" s="29"/>
      <c r="AF106" s="29"/>
      <c r="AG106" s="29"/>
      <c r="AH106" s="29"/>
      <c r="AI106" s="29"/>
      <c r="AJ106" s="29"/>
      <c r="AK106" s="29"/>
      <c r="AL106" s="29"/>
      <c r="AM106" s="29"/>
      <c r="AN106" s="29"/>
      <c r="AO106" s="29"/>
      <c r="AP106" s="29"/>
      <c r="AQ106" s="29"/>
      <c r="AR106" s="29"/>
      <c r="AS106" s="29"/>
      <c r="AT106" s="29"/>
      <c r="AU106" s="29"/>
      <c r="AV106" s="29"/>
      <c r="AW106" s="29"/>
      <c r="AX106" s="29"/>
      <c r="AY106" s="29"/>
      <c r="AZ106" s="29"/>
      <c r="BA106" s="29"/>
      <c r="BB106" s="29"/>
      <c r="BC106" s="29"/>
    </row>
    <row r="107" spans="3:55" s="30" customFormat="1" x14ac:dyDescent="0.3">
      <c r="C107" s="889"/>
      <c r="D107" s="417" t="s">
        <v>726</v>
      </c>
      <c r="E107" s="98" t="s">
        <v>727</v>
      </c>
      <c r="F107" s="153" t="s">
        <v>338</v>
      </c>
      <c r="G107" s="105">
        <f>G104</f>
        <v>485</v>
      </c>
      <c r="H107" s="106"/>
      <c r="I107" s="387">
        <f t="shared" si="3"/>
        <v>0</v>
      </c>
      <c r="J107" s="363"/>
      <c r="K107" s="342"/>
      <c r="L107" s="29"/>
      <c r="M107" s="29"/>
      <c r="N107" s="29"/>
      <c r="O107" s="29"/>
      <c r="P107" s="29"/>
      <c r="Q107" s="29"/>
      <c r="R107" s="29"/>
      <c r="S107" s="29"/>
      <c r="T107" s="29"/>
      <c r="U107" s="29"/>
      <c r="V107" s="29"/>
      <c r="W107" s="29"/>
      <c r="X107" s="29"/>
      <c r="Y107" s="29"/>
      <c r="Z107" s="29"/>
      <c r="AA107" s="29"/>
      <c r="AB107" s="29"/>
      <c r="AC107" s="29"/>
      <c r="AD107" s="29"/>
      <c r="AE107" s="29"/>
      <c r="AF107" s="29"/>
      <c r="AG107" s="29"/>
      <c r="AH107" s="29"/>
      <c r="AI107" s="29"/>
      <c r="AJ107" s="29"/>
      <c r="AK107" s="29"/>
      <c r="AL107" s="29"/>
      <c r="AM107" s="29"/>
      <c r="AN107" s="29"/>
      <c r="AO107" s="29"/>
      <c r="AP107" s="29"/>
      <c r="AQ107" s="29"/>
      <c r="AR107" s="29"/>
      <c r="AS107" s="29"/>
      <c r="AT107" s="29"/>
      <c r="AU107" s="29"/>
      <c r="AV107" s="29"/>
      <c r="AW107" s="29"/>
      <c r="AX107" s="29"/>
      <c r="AY107" s="29"/>
      <c r="AZ107" s="29"/>
      <c r="BA107" s="29"/>
      <c r="BB107" s="29"/>
      <c r="BC107" s="29"/>
    </row>
    <row r="108" spans="3:55" s="30" customFormat="1" ht="38.25" x14ac:dyDescent="0.3">
      <c r="C108" s="889"/>
      <c r="D108" s="417" t="s">
        <v>728</v>
      </c>
      <c r="E108" s="417" t="s">
        <v>729</v>
      </c>
      <c r="F108" s="418" t="s">
        <v>181</v>
      </c>
      <c r="G108" s="140">
        <v>40</v>
      </c>
      <c r="H108" s="136"/>
      <c r="I108" s="141">
        <f>G108*H108</f>
        <v>0</v>
      </c>
      <c r="J108" s="363"/>
      <c r="K108" s="342"/>
      <c r="L108" s="29"/>
      <c r="M108" s="29"/>
      <c r="N108" s="29"/>
      <c r="O108" s="29"/>
      <c r="P108" s="29"/>
      <c r="Q108" s="29"/>
      <c r="R108" s="29"/>
      <c r="S108" s="29"/>
      <c r="T108" s="29"/>
      <c r="U108" s="29"/>
      <c r="V108" s="29"/>
      <c r="W108" s="29"/>
      <c r="X108" s="29"/>
      <c r="Y108" s="29"/>
      <c r="Z108" s="29"/>
      <c r="AA108" s="29"/>
      <c r="AB108" s="29"/>
      <c r="AC108" s="29"/>
      <c r="AD108" s="29"/>
      <c r="AE108" s="29"/>
      <c r="AF108" s="29"/>
      <c r="AG108" s="29"/>
      <c r="AH108" s="29"/>
      <c r="AI108" s="29"/>
      <c r="AJ108" s="29"/>
      <c r="AK108" s="29"/>
      <c r="AL108" s="29"/>
      <c r="AM108" s="29"/>
      <c r="AN108" s="29"/>
      <c r="AO108" s="29"/>
      <c r="AP108" s="29"/>
      <c r="AQ108" s="29"/>
      <c r="AR108" s="29"/>
      <c r="AS108" s="29"/>
      <c r="AT108" s="29"/>
      <c r="AU108" s="29"/>
      <c r="AV108" s="29"/>
      <c r="AW108" s="29"/>
      <c r="AX108" s="29"/>
      <c r="AY108" s="29"/>
      <c r="AZ108" s="29"/>
      <c r="BA108" s="29"/>
      <c r="BB108" s="29"/>
      <c r="BC108" s="29"/>
    </row>
    <row r="109" spans="3:55" s="30" customFormat="1" ht="82.5" customHeight="1" x14ac:dyDescent="0.3">
      <c r="C109" s="890"/>
      <c r="D109" s="58" t="s">
        <v>730</v>
      </c>
      <c r="E109" s="58" t="s">
        <v>731</v>
      </c>
      <c r="F109" s="419" t="s">
        <v>181</v>
      </c>
      <c r="G109" s="234">
        <v>550</v>
      </c>
      <c r="H109" s="111"/>
      <c r="I109" s="420">
        <f>G109*H109</f>
        <v>0</v>
      </c>
      <c r="J109" s="363"/>
      <c r="K109" s="342"/>
      <c r="L109" s="29"/>
      <c r="M109" s="29"/>
      <c r="N109" s="29"/>
      <c r="O109" s="29"/>
      <c r="P109" s="29"/>
      <c r="Q109" s="29"/>
      <c r="R109" s="29"/>
      <c r="S109" s="29"/>
      <c r="T109" s="29"/>
      <c r="U109" s="29"/>
      <c r="V109" s="29"/>
      <c r="W109" s="29"/>
      <c r="X109" s="29"/>
      <c r="Y109" s="29"/>
      <c r="Z109" s="29"/>
      <c r="AA109" s="29"/>
      <c r="AB109" s="29"/>
      <c r="AC109" s="29"/>
      <c r="AD109" s="29"/>
      <c r="AE109" s="29"/>
      <c r="AF109" s="29"/>
      <c r="AG109" s="29"/>
      <c r="AH109" s="29"/>
      <c r="AI109" s="29"/>
      <c r="AJ109" s="29"/>
      <c r="AK109" s="29"/>
      <c r="AL109" s="29"/>
      <c r="AM109" s="29"/>
      <c r="AN109" s="29"/>
      <c r="AO109" s="29"/>
      <c r="AP109" s="29"/>
      <c r="AQ109" s="29"/>
      <c r="AR109" s="29"/>
      <c r="AS109" s="29"/>
      <c r="AT109" s="29"/>
      <c r="AU109" s="29"/>
      <c r="AV109" s="29"/>
      <c r="AW109" s="29"/>
      <c r="AX109" s="29"/>
      <c r="AY109" s="29"/>
      <c r="AZ109" s="29"/>
      <c r="BA109" s="29"/>
      <c r="BB109" s="29"/>
      <c r="BC109" s="29"/>
    </row>
    <row r="110" spans="3:55" s="30" customFormat="1" ht="33" customHeight="1" x14ac:dyDescent="0.3">
      <c r="C110" s="150" t="s">
        <v>660</v>
      </c>
      <c r="D110" s="152" t="s">
        <v>732</v>
      </c>
      <c r="E110" s="152" t="s">
        <v>733</v>
      </c>
      <c r="F110" s="68" t="s">
        <v>151</v>
      </c>
      <c r="G110" s="69">
        <v>4</v>
      </c>
      <c r="H110" s="136"/>
      <c r="I110" s="387">
        <f t="shared" si="3"/>
        <v>0</v>
      </c>
      <c r="J110" s="346"/>
      <c r="K110" s="342"/>
      <c r="L110" s="29"/>
      <c r="M110" s="29"/>
      <c r="N110" s="29"/>
      <c r="O110" s="29"/>
      <c r="P110" s="29"/>
      <c r="Q110" s="29"/>
      <c r="R110" s="29"/>
      <c r="S110" s="29"/>
      <c r="T110" s="29"/>
      <c r="U110" s="29"/>
      <c r="V110" s="29"/>
      <c r="W110" s="29"/>
      <c r="X110" s="29"/>
      <c r="Y110" s="29"/>
      <c r="Z110" s="29"/>
      <c r="AA110" s="29"/>
      <c r="AB110" s="29"/>
      <c r="AC110" s="29"/>
      <c r="AD110" s="29"/>
      <c r="AE110" s="29"/>
      <c r="AF110" s="29"/>
      <c r="AG110" s="29"/>
      <c r="AH110" s="29"/>
      <c r="AI110" s="29"/>
      <c r="AJ110" s="29"/>
      <c r="AK110" s="29"/>
      <c r="AL110" s="29"/>
      <c r="AM110" s="29"/>
      <c r="AN110" s="29"/>
      <c r="AO110" s="29"/>
      <c r="AP110" s="29"/>
      <c r="AQ110" s="29"/>
      <c r="AR110" s="29"/>
      <c r="AS110" s="29"/>
      <c r="AT110" s="29"/>
      <c r="AU110" s="29"/>
      <c r="AV110" s="29"/>
      <c r="AW110" s="29"/>
      <c r="AX110" s="29"/>
      <c r="AY110" s="29"/>
      <c r="AZ110" s="29"/>
      <c r="BA110" s="29"/>
      <c r="BB110" s="29"/>
      <c r="BC110" s="29"/>
    </row>
    <row r="111" spans="3:55" s="30" customFormat="1" ht="25.5" x14ac:dyDescent="0.3">
      <c r="C111" s="150" t="s">
        <v>228</v>
      </c>
      <c r="D111" s="154" t="s">
        <v>229</v>
      </c>
      <c r="E111" s="152" t="s">
        <v>734</v>
      </c>
      <c r="F111" s="22" t="s">
        <v>173</v>
      </c>
      <c r="G111" s="69">
        <v>1</v>
      </c>
      <c r="H111" s="136"/>
      <c r="I111" s="387">
        <f t="shared" si="3"/>
        <v>0</v>
      </c>
      <c r="J111" s="363"/>
      <c r="K111" s="342"/>
      <c r="L111" s="29"/>
      <c r="M111" s="29"/>
      <c r="N111" s="29"/>
      <c r="O111" s="29"/>
      <c r="P111" s="29"/>
      <c r="Q111" s="29"/>
      <c r="R111" s="29"/>
      <c r="S111" s="29"/>
      <c r="T111" s="29"/>
      <c r="U111" s="29"/>
      <c r="V111" s="29"/>
      <c r="W111" s="29"/>
      <c r="X111" s="29"/>
      <c r="Y111" s="29"/>
      <c r="Z111" s="29"/>
      <c r="AA111" s="29"/>
      <c r="AB111" s="29"/>
      <c r="AC111" s="29"/>
      <c r="AD111" s="29"/>
      <c r="AE111" s="29"/>
      <c r="AF111" s="29"/>
      <c r="AG111" s="29"/>
      <c r="AH111" s="29"/>
      <c r="AI111" s="29"/>
      <c r="AJ111" s="29"/>
      <c r="AK111" s="29"/>
      <c r="AL111" s="29"/>
      <c r="AM111" s="29"/>
      <c r="AN111" s="29"/>
      <c r="AO111" s="29"/>
      <c r="AP111" s="29"/>
      <c r="AQ111" s="29"/>
      <c r="AR111" s="29"/>
      <c r="AS111" s="29"/>
      <c r="AT111" s="29"/>
      <c r="AU111" s="29"/>
      <c r="AV111" s="29"/>
      <c r="AW111" s="29"/>
      <c r="AX111" s="29"/>
      <c r="AY111" s="29"/>
      <c r="AZ111" s="29"/>
      <c r="BA111" s="29"/>
      <c r="BB111" s="29"/>
      <c r="BC111" s="29"/>
    </row>
    <row r="112" spans="3:55" s="30" customFormat="1" x14ac:dyDescent="0.3">
      <c r="C112" s="821" t="s">
        <v>157</v>
      </c>
      <c r="D112" s="791"/>
      <c r="E112" s="791"/>
      <c r="F112" s="791"/>
      <c r="G112" s="791"/>
      <c r="H112" s="822"/>
      <c r="I112" s="409">
        <f>SUM(I99:I111)</f>
        <v>0</v>
      </c>
      <c r="J112" s="363"/>
      <c r="K112" s="342"/>
      <c r="L112" s="29"/>
      <c r="M112" s="29"/>
      <c r="N112" s="29"/>
      <c r="O112" s="29"/>
      <c r="P112" s="29"/>
      <c r="Q112" s="29"/>
      <c r="R112" s="29"/>
      <c r="S112" s="29"/>
      <c r="T112" s="29"/>
      <c r="U112" s="29"/>
      <c r="V112" s="29"/>
      <c r="W112" s="29"/>
      <c r="X112" s="29"/>
      <c r="Y112" s="29"/>
      <c r="Z112" s="29"/>
      <c r="AA112" s="29"/>
      <c r="AB112" s="29"/>
      <c r="AC112" s="29"/>
      <c r="AD112" s="29"/>
      <c r="AE112" s="29"/>
      <c r="AF112" s="29"/>
      <c r="AG112" s="29"/>
      <c r="AH112" s="29"/>
      <c r="AI112" s="29"/>
      <c r="AJ112" s="29"/>
      <c r="AK112" s="29"/>
      <c r="AL112" s="29"/>
      <c r="AM112" s="29"/>
      <c r="AN112" s="29"/>
      <c r="AO112" s="29"/>
      <c r="AP112" s="29"/>
      <c r="AQ112" s="29"/>
      <c r="AR112" s="29"/>
      <c r="AS112" s="29"/>
      <c r="AT112" s="29"/>
      <c r="AU112" s="29"/>
      <c r="AV112" s="29"/>
      <c r="AW112" s="29"/>
      <c r="AX112" s="29"/>
      <c r="AY112" s="29"/>
      <c r="AZ112" s="29"/>
      <c r="BA112" s="29"/>
      <c r="BB112" s="29"/>
      <c r="BC112" s="29"/>
    </row>
    <row r="113" spans="3:55" x14ac:dyDescent="0.3">
      <c r="C113" s="146">
        <v>1.7</v>
      </c>
      <c r="D113" s="147" t="s">
        <v>99</v>
      </c>
      <c r="E113" s="148" t="s">
        <v>52</v>
      </c>
      <c r="F113" s="149"/>
      <c r="G113" s="149"/>
      <c r="H113" s="149"/>
      <c r="I113" s="421"/>
      <c r="K113" s="342"/>
      <c r="L113" s="13"/>
      <c r="M113" s="13"/>
      <c r="N113" s="13"/>
      <c r="O113" s="13"/>
      <c r="P113" s="13"/>
      <c r="Q113" s="13"/>
      <c r="R113" s="13"/>
      <c r="S113" s="13"/>
      <c r="T113" s="13"/>
      <c r="U113" s="13"/>
      <c r="V113" s="13"/>
      <c r="W113" s="13"/>
      <c r="X113" s="13"/>
      <c r="Y113" s="13"/>
      <c r="Z113" s="13"/>
      <c r="AA113" s="13"/>
      <c r="AB113" s="13"/>
      <c r="AC113" s="13"/>
      <c r="AD113" s="13"/>
      <c r="AE113" s="13"/>
      <c r="AF113" s="13"/>
      <c r="AG113" s="13"/>
      <c r="AH113" s="13"/>
      <c r="AI113" s="13"/>
      <c r="AJ113" s="13"/>
      <c r="AK113" s="13"/>
      <c r="AL113" s="13"/>
      <c r="AM113" s="13"/>
      <c r="AN113" s="13"/>
      <c r="AO113" s="13"/>
      <c r="AP113" s="13"/>
      <c r="AQ113" s="13"/>
      <c r="AR113" s="13"/>
      <c r="AS113" s="13"/>
      <c r="AT113" s="13"/>
      <c r="AU113" s="13"/>
      <c r="AV113" s="13"/>
      <c r="AW113" s="13"/>
      <c r="AX113" s="13"/>
      <c r="AY113" s="13"/>
      <c r="AZ113" s="13"/>
      <c r="BA113" s="13"/>
      <c r="BB113" s="13"/>
      <c r="BC113" s="13"/>
    </row>
    <row r="114" spans="3:55" s="422" customFormat="1" ht="80.25" customHeight="1" x14ac:dyDescent="0.3">
      <c r="C114" s="57" t="s">
        <v>427</v>
      </c>
      <c r="D114" s="423" t="s">
        <v>735</v>
      </c>
      <c r="E114" s="145" t="s">
        <v>736</v>
      </c>
      <c r="F114" s="153" t="s">
        <v>3</v>
      </c>
      <c r="G114" s="69">
        <v>120</v>
      </c>
      <c r="H114" s="136"/>
      <c r="I114" s="381">
        <f>G114*H114</f>
        <v>0</v>
      </c>
      <c r="J114" s="363"/>
      <c r="K114" s="341"/>
    </row>
    <row r="115" spans="3:55" ht="27" x14ac:dyDescent="0.3">
      <c r="C115" s="57" t="s">
        <v>428</v>
      </c>
      <c r="D115" s="144" t="s">
        <v>282</v>
      </c>
      <c r="E115" s="145" t="s">
        <v>283</v>
      </c>
      <c r="F115" s="68" t="s">
        <v>151</v>
      </c>
      <c r="G115" s="69">
        <v>4</v>
      </c>
      <c r="H115" s="136"/>
      <c r="I115" s="381">
        <f t="shared" ref="I115:I123" si="4">G115*H115</f>
        <v>0</v>
      </c>
    </row>
    <row r="116" spans="3:55" ht="39.75" x14ac:dyDescent="0.3">
      <c r="C116" s="57" t="s">
        <v>429</v>
      </c>
      <c r="D116" s="157" t="s">
        <v>178</v>
      </c>
      <c r="E116" s="158" t="s">
        <v>177</v>
      </c>
      <c r="F116" s="68" t="s">
        <v>173</v>
      </c>
      <c r="G116" s="69">
        <v>1</v>
      </c>
      <c r="H116" s="136"/>
      <c r="I116" s="381">
        <f t="shared" si="4"/>
        <v>0</v>
      </c>
    </row>
    <row r="117" spans="3:55" ht="60.75" customHeight="1" x14ac:dyDescent="0.3">
      <c r="C117" s="57" t="s">
        <v>430</v>
      </c>
      <c r="D117" s="159" t="s">
        <v>737</v>
      </c>
      <c r="E117" s="159" t="s">
        <v>738</v>
      </c>
      <c r="F117" s="139" t="s">
        <v>181</v>
      </c>
      <c r="G117" s="140">
        <v>485</v>
      </c>
      <c r="H117" s="141"/>
      <c r="I117" s="381">
        <f t="shared" si="4"/>
        <v>0</v>
      </c>
    </row>
    <row r="118" spans="3:55" ht="51" x14ac:dyDescent="0.3">
      <c r="C118" s="57" t="s">
        <v>739</v>
      </c>
      <c r="D118" s="424" t="s">
        <v>740</v>
      </c>
      <c r="E118" s="159" t="s">
        <v>741</v>
      </c>
      <c r="F118" s="425" t="s">
        <v>181</v>
      </c>
      <c r="G118" s="426">
        <v>10</v>
      </c>
      <c r="H118" s="141"/>
      <c r="I118" s="141">
        <f t="shared" si="4"/>
        <v>0</v>
      </c>
    </row>
    <row r="119" spans="3:55" ht="39.75" x14ac:dyDescent="0.3">
      <c r="C119" s="57" t="s">
        <v>742</v>
      </c>
      <c r="D119" s="159" t="s">
        <v>743</v>
      </c>
      <c r="E119" s="160" t="s">
        <v>744</v>
      </c>
      <c r="F119" s="425" t="s">
        <v>181</v>
      </c>
      <c r="G119" s="140">
        <v>30</v>
      </c>
      <c r="H119" s="141"/>
      <c r="I119" s="381">
        <f>G119*H119</f>
        <v>0</v>
      </c>
    </row>
    <row r="120" spans="3:55" ht="63.75" x14ac:dyDescent="0.3">
      <c r="C120" s="57" t="s">
        <v>745</v>
      </c>
      <c r="D120" s="159" t="s">
        <v>746</v>
      </c>
      <c r="E120" s="159" t="s">
        <v>747</v>
      </c>
      <c r="F120" s="425" t="s">
        <v>181</v>
      </c>
      <c r="G120" s="140">
        <v>65</v>
      </c>
      <c r="H120" s="141"/>
      <c r="I120" s="381">
        <f t="shared" si="4"/>
        <v>0</v>
      </c>
    </row>
    <row r="121" spans="3:55" ht="76.5" x14ac:dyDescent="0.3">
      <c r="C121" s="57" t="s">
        <v>748</v>
      </c>
      <c r="D121" s="160" t="s">
        <v>749</v>
      </c>
      <c r="E121" s="159" t="s">
        <v>750</v>
      </c>
      <c r="F121" s="425" t="s">
        <v>181</v>
      </c>
      <c r="G121" s="140">
        <v>30</v>
      </c>
      <c r="H121" s="141"/>
      <c r="I121" s="381">
        <f t="shared" si="4"/>
        <v>0</v>
      </c>
    </row>
    <row r="122" spans="3:55" ht="54.75" customHeight="1" x14ac:dyDescent="0.3">
      <c r="C122" s="57" t="s">
        <v>751</v>
      </c>
      <c r="D122" s="427" t="s">
        <v>667</v>
      </c>
      <c r="E122" s="160" t="s">
        <v>668</v>
      </c>
      <c r="F122" s="139" t="s">
        <v>181</v>
      </c>
      <c r="G122" s="140">
        <v>75</v>
      </c>
      <c r="H122" s="141"/>
      <c r="I122" s="355">
        <f>G122*H122</f>
        <v>0</v>
      </c>
    </row>
    <row r="123" spans="3:55" x14ac:dyDescent="0.3">
      <c r="C123" s="57" t="s">
        <v>752</v>
      </c>
      <c r="D123" s="159" t="s">
        <v>537</v>
      </c>
      <c r="E123" s="159" t="s">
        <v>538</v>
      </c>
      <c r="F123" s="428" t="s">
        <v>3</v>
      </c>
      <c r="G123" s="140">
        <v>10</v>
      </c>
      <c r="H123" s="141"/>
      <c r="I123" s="381">
        <f t="shared" si="4"/>
        <v>0</v>
      </c>
    </row>
    <row r="124" spans="3:55" x14ac:dyDescent="0.3">
      <c r="C124" s="821" t="s">
        <v>157</v>
      </c>
      <c r="D124" s="791"/>
      <c r="E124" s="791"/>
      <c r="F124" s="791"/>
      <c r="G124" s="791"/>
      <c r="H124" s="822"/>
      <c r="I124" s="409">
        <f>SUM(I114:I123)</f>
        <v>0</v>
      </c>
    </row>
    <row r="125" spans="3:55" x14ac:dyDescent="0.3">
      <c r="C125" s="429" t="s">
        <v>10</v>
      </c>
      <c r="D125" s="430" t="s">
        <v>100</v>
      </c>
      <c r="E125" s="891" t="s">
        <v>53</v>
      </c>
      <c r="F125" s="892"/>
      <c r="G125" s="892"/>
      <c r="H125" s="893"/>
      <c r="I125" s="432">
        <f>I97+I89+I67+I43+I18+I124+I112</f>
        <v>0</v>
      </c>
      <c r="K125" s="342"/>
      <c r="L125" s="13"/>
      <c r="M125" s="13"/>
      <c r="N125" s="13"/>
      <c r="O125" s="13"/>
      <c r="P125" s="13"/>
      <c r="Q125" s="13"/>
      <c r="R125" s="13"/>
      <c r="S125" s="13"/>
      <c r="T125" s="13"/>
      <c r="U125" s="13"/>
      <c r="V125" s="13"/>
      <c r="W125" s="13"/>
      <c r="X125" s="13"/>
      <c r="Y125" s="13"/>
      <c r="Z125" s="13"/>
      <c r="AA125" s="13"/>
      <c r="AB125" s="13"/>
      <c r="AC125" s="13"/>
      <c r="AD125" s="13"/>
      <c r="AE125" s="13"/>
      <c r="AF125" s="13"/>
      <c r="AG125" s="13"/>
      <c r="AH125" s="13"/>
      <c r="AI125" s="13"/>
      <c r="AJ125" s="13"/>
      <c r="AK125" s="13"/>
      <c r="AL125" s="13"/>
      <c r="AM125" s="13"/>
      <c r="AN125" s="13"/>
      <c r="AO125" s="13"/>
      <c r="AP125" s="13"/>
      <c r="AQ125" s="13"/>
      <c r="AR125" s="13"/>
      <c r="AS125" s="13"/>
      <c r="AT125" s="13"/>
      <c r="AU125" s="13"/>
      <c r="AV125" s="13"/>
      <c r="AW125" s="13"/>
      <c r="AX125" s="13"/>
      <c r="AY125" s="13"/>
      <c r="AZ125" s="13"/>
      <c r="BA125" s="13"/>
      <c r="BB125" s="13"/>
      <c r="BC125" s="13"/>
    </row>
    <row r="126" spans="3:55" ht="5.25" customHeight="1" x14ac:dyDescent="0.3">
      <c r="C126" s="305"/>
      <c r="D126" s="305"/>
      <c r="E126" s="306"/>
      <c r="F126" s="307"/>
      <c r="G126" s="307"/>
      <c r="H126" s="307"/>
      <c r="I126" s="308"/>
      <c r="K126" s="342"/>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13"/>
      <c r="AO126" s="13"/>
      <c r="AP126" s="13"/>
      <c r="AQ126" s="13"/>
      <c r="AR126" s="13"/>
      <c r="AS126" s="13"/>
      <c r="AT126" s="13"/>
      <c r="AU126" s="13"/>
      <c r="AV126" s="13"/>
      <c r="AW126" s="13"/>
      <c r="AX126" s="13"/>
      <c r="AY126" s="13"/>
      <c r="AZ126" s="13"/>
      <c r="BA126" s="13"/>
      <c r="BB126" s="13"/>
      <c r="BC126" s="13"/>
    </row>
    <row r="127" spans="3:55" x14ac:dyDescent="0.3">
      <c r="C127" s="366">
        <v>2</v>
      </c>
      <c r="D127" s="368" t="s">
        <v>101</v>
      </c>
      <c r="E127" s="433" t="s">
        <v>54</v>
      </c>
      <c r="F127" s="433"/>
      <c r="G127" s="433"/>
      <c r="H127" s="433"/>
      <c r="I127" s="434"/>
      <c r="K127" s="342"/>
      <c r="L127" s="13"/>
      <c r="M127" s="13"/>
      <c r="N127" s="13"/>
      <c r="O127" s="13"/>
      <c r="P127" s="13"/>
      <c r="Q127" s="13"/>
      <c r="R127" s="13"/>
      <c r="S127" s="13"/>
      <c r="T127" s="13"/>
      <c r="U127" s="13"/>
      <c r="V127" s="13"/>
      <c r="W127" s="13"/>
      <c r="X127" s="13"/>
      <c r="Y127" s="13"/>
      <c r="Z127" s="13"/>
      <c r="AA127" s="13"/>
      <c r="AB127" s="13"/>
      <c r="AC127" s="13"/>
      <c r="AD127" s="13"/>
      <c r="AE127" s="13"/>
      <c r="AF127" s="13"/>
      <c r="AG127" s="13"/>
      <c r="AH127" s="13"/>
      <c r="AI127" s="13"/>
      <c r="AJ127" s="13"/>
      <c r="AK127" s="13"/>
      <c r="AL127" s="13"/>
      <c r="AM127" s="13"/>
      <c r="AN127" s="13"/>
      <c r="AO127" s="13"/>
      <c r="AP127" s="13"/>
      <c r="AQ127" s="13"/>
      <c r="AR127" s="13"/>
      <c r="AS127" s="13"/>
      <c r="AT127" s="13"/>
      <c r="AU127" s="13"/>
      <c r="AV127" s="13"/>
      <c r="AW127" s="13"/>
      <c r="AX127" s="13"/>
      <c r="AY127" s="13"/>
      <c r="AZ127" s="13"/>
      <c r="BA127" s="13"/>
      <c r="BB127" s="13"/>
      <c r="BC127" s="13"/>
    </row>
    <row r="128" spans="3:55" ht="38.25" x14ac:dyDescent="0.3">
      <c r="C128" s="24" t="s">
        <v>155</v>
      </c>
      <c r="D128" s="34" t="s">
        <v>105</v>
      </c>
      <c r="E128" s="34" t="s">
        <v>40</v>
      </c>
      <c r="F128" s="23" t="s">
        <v>175</v>
      </c>
      <c r="G128" s="24" t="s">
        <v>174</v>
      </c>
      <c r="H128" s="369" t="s">
        <v>176</v>
      </c>
      <c r="I128" s="370" t="s">
        <v>156</v>
      </c>
      <c r="K128" s="342"/>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3"/>
      <c r="AY128" s="13"/>
      <c r="AZ128" s="13"/>
      <c r="BA128" s="13"/>
      <c r="BB128" s="13"/>
      <c r="BC128" s="13"/>
    </row>
    <row r="129" spans="3:55" x14ac:dyDescent="0.3">
      <c r="C129" s="23" t="s">
        <v>41</v>
      </c>
      <c r="D129" s="23" t="s">
        <v>42</v>
      </c>
      <c r="E129" s="25" t="s">
        <v>43</v>
      </c>
      <c r="F129" s="22" t="s">
        <v>44</v>
      </c>
      <c r="G129" s="27" t="s">
        <v>45</v>
      </c>
      <c r="H129" s="371" t="s">
        <v>46</v>
      </c>
      <c r="I129" s="372" t="s">
        <v>47</v>
      </c>
      <c r="K129" s="342"/>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3"/>
      <c r="AY129" s="13"/>
      <c r="AZ129" s="13"/>
      <c r="BA129" s="13"/>
      <c r="BB129" s="13"/>
      <c r="BC129" s="13"/>
    </row>
    <row r="130" spans="3:55" x14ac:dyDescent="0.3">
      <c r="C130" s="435">
        <v>2.1</v>
      </c>
      <c r="D130" s="436" t="s">
        <v>753</v>
      </c>
      <c r="E130" s="436" t="s">
        <v>754</v>
      </c>
      <c r="F130" s="435"/>
      <c r="G130" s="435"/>
      <c r="H130" s="435"/>
      <c r="I130" s="435"/>
      <c r="K130" s="342"/>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3"/>
      <c r="AY130" s="13"/>
      <c r="AZ130" s="13"/>
      <c r="BA130" s="13"/>
      <c r="BB130" s="13"/>
      <c r="BC130" s="13"/>
    </row>
    <row r="131" spans="3:55" ht="38.25" x14ac:dyDescent="0.3">
      <c r="C131" s="85" t="s">
        <v>755</v>
      </c>
      <c r="D131" s="267" t="s">
        <v>597</v>
      </c>
      <c r="E131" s="267" t="s">
        <v>598</v>
      </c>
      <c r="F131" s="266" t="s">
        <v>151</v>
      </c>
      <c r="G131" s="95">
        <v>1</v>
      </c>
      <c r="H131" s="96"/>
      <c r="I131" s="96">
        <f>G131*H131</f>
        <v>0</v>
      </c>
      <c r="K131" s="342"/>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3"/>
      <c r="AY131" s="13"/>
      <c r="AZ131" s="13"/>
      <c r="BA131" s="13"/>
      <c r="BB131" s="13"/>
      <c r="BC131" s="13"/>
    </row>
    <row r="132" spans="3:55" ht="38.25" x14ac:dyDescent="0.3">
      <c r="C132" s="85" t="s">
        <v>756</v>
      </c>
      <c r="D132" s="268" t="s">
        <v>599</v>
      </c>
      <c r="E132" s="268" t="s">
        <v>600</v>
      </c>
      <c r="F132" s="266" t="s">
        <v>151</v>
      </c>
      <c r="G132" s="95">
        <v>1</v>
      </c>
      <c r="H132" s="96"/>
      <c r="I132" s="96">
        <f t="shared" ref="I132:I146" si="5">G132*H132</f>
        <v>0</v>
      </c>
      <c r="K132" s="342"/>
      <c r="L132" s="13"/>
      <c r="M132" s="13"/>
      <c r="N132" s="13"/>
      <c r="O132" s="13"/>
      <c r="P132" s="13"/>
      <c r="Q132" s="13"/>
      <c r="R132" s="13"/>
      <c r="S132" s="13"/>
      <c r="T132" s="13"/>
      <c r="U132" s="13"/>
      <c r="V132" s="13"/>
      <c r="W132" s="13"/>
      <c r="X132" s="13"/>
      <c r="Y132" s="13"/>
      <c r="Z132" s="13"/>
      <c r="AA132" s="13"/>
      <c r="AB132" s="13"/>
      <c r="AC132" s="13"/>
      <c r="AD132" s="13"/>
      <c r="AE132" s="13"/>
      <c r="AF132" s="13"/>
      <c r="AG132" s="13"/>
      <c r="AH132" s="13"/>
      <c r="AI132" s="13"/>
      <c r="AJ132" s="13"/>
      <c r="AK132" s="13"/>
      <c r="AL132" s="13"/>
      <c r="AM132" s="13"/>
      <c r="AN132" s="13"/>
      <c r="AO132" s="13"/>
      <c r="AP132" s="13"/>
      <c r="AQ132" s="13"/>
      <c r="AR132" s="13"/>
      <c r="AS132" s="13"/>
      <c r="AT132" s="13"/>
      <c r="AU132" s="13"/>
      <c r="AV132" s="13"/>
      <c r="AW132" s="13"/>
      <c r="AX132" s="13"/>
      <c r="AY132" s="13"/>
      <c r="AZ132" s="13"/>
      <c r="BA132" s="13"/>
      <c r="BB132" s="13"/>
      <c r="BC132" s="13"/>
    </row>
    <row r="133" spans="3:55" ht="38.25" x14ac:dyDescent="0.3">
      <c r="C133" s="85" t="s">
        <v>757</v>
      </c>
      <c r="D133" s="268" t="s">
        <v>447</v>
      </c>
      <c r="E133" s="268" t="s">
        <v>448</v>
      </c>
      <c r="F133" s="266" t="s">
        <v>151</v>
      </c>
      <c r="G133" s="95">
        <v>1</v>
      </c>
      <c r="H133" s="96"/>
      <c r="I133" s="96">
        <f t="shared" si="5"/>
        <v>0</v>
      </c>
      <c r="K133" s="342"/>
      <c r="L133" s="13"/>
      <c r="M133" s="13"/>
      <c r="N133" s="13"/>
      <c r="O133" s="13"/>
      <c r="P133" s="13"/>
      <c r="Q133" s="13"/>
      <c r="R133" s="13"/>
      <c r="S133" s="13"/>
      <c r="T133" s="13"/>
      <c r="U133" s="13"/>
      <c r="V133" s="13"/>
      <c r="W133" s="13"/>
      <c r="X133" s="13"/>
      <c r="Y133" s="13"/>
      <c r="Z133" s="13"/>
      <c r="AA133" s="13"/>
      <c r="AB133" s="13"/>
      <c r="AC133" s="13"/>
      <c r="AD133" s="13"/>
      <c r="AE133" s="13"/>
      <c r="AF133" s="13"/>
      <c r="AG133" s="13"/>
      <c r="AH133" s="13"/>
      <c r="AI133" s="13"/>
      <c r="AJ133" s="13"/>
      <c r="AK133" s="13"/>
      <c r="AL133" s="13"/>
      <c r="AM133" s="13"/>
      <c r="AN133" s="13"/>
      <c r="AO133" s="13"/>
      <c r="AP133" s="13"/>
      <c r="AQ133" s="13"/>
      <c r="AR133" s="13"/>
      <c r="AS133" s="13"/>
      <c r="AT133" s="13"/>
      <c r="AU133" s="13"/>
      <c r="AV133" s="13"/>
      <c r="AW133" s="13"/>
      <c r="AX133" s="13"/>
      <c r="AY133" s="13"/>
      <c r="AZ133" s="13"/>
      <c r="BA133" s="13"/>
      <c r="BB133" s="13"/>
      <c r="BC133" s="13"/>
    </row>
    <row r="134" spans="3:55" ht="25.5" x14ac:dyDescent="0.3">
      <c r="C134" s="85" t="s">
        <v>758</v>
      </c>
      <c r="D134" s="268" t="s">
        <v>601</v>
      </c>
      <c r="E134" s="268" t="s">
        <v>602</v>
      </c>
      <c r="F134" s="266" t="s">
        <v>603</v>
      </c>
      <c r="G134" s="95">
        <v>1</v>
      </c>
      <c r="H134" s="96"/>
      <c r="I134" s="96">
        <f>G134*H134</f>
        <v>0</v>
      </c>
      <c r="K134" s="342"/>
      <c r="L134" s="13"/>
      <c r="M134" s="13"/>
      <c r="N134" s="13"/>
      <c r="O134" s="13"/>
      <c r="P134" s="13"/>
      <c r="Q134" s="13"/>
      <c r="R134" s="13"/>
      <c r="S134" s="13"/>
      <c r="T134" s="13"/>
      <c r="U134" s="13"/>
      <c r="V134" s="13"/>
      <c r="W134" s="13"/>
      <c r="X134" s="13"/>
      <c r="Y134" s="13"/>
      <c r="Z134" s="13"/>
      <c r="AA134" s="13"/>
      <c r="AB134" s="13"/>
      <c r="AC134" s="13"/>
      <c r="AD134" s="13"/>
      <c r="AE134" s="13"/>
      <c r="AF134" s="13"/>
      <c r="AG134" s="13"/>
      <c r="AH134" s="13"/>
      <c r="AI134" s="13"/>
      <c r="AJ134" s="13"/>
      <c r="AK134" s="13"/>
      <c r="AL134" s="13"/>
      <c r="AM134" s="13"/>
      <c r="AN134" s="13"/>
      <c r="AO134" s="13"/>
      <c r="AP134" s="13"/>
      <c r="AQ134" s="13"/>
      <c r="AR134" s="13"/>
      <c r="AS134" s="13"/>
      <c r="AT134" s="13"/>
      <c r="AU134" s="13"/>
      <c r="AV134" s="13"/>
      <c r="AW134" s="13"/>
      <c r="AX134" s="13"/>
      <c r="AY134" s="13"/>
      <c r="AZ134" s="13"/>
      <c r="BA134" s="13"/>
      <c r="BB134" s="13"/>
      <c r="BC134" s="13"/>
    </row>
    <row r="135" spans="3:55" ht="25.5" x14ac:dyDescent="0.3">
      <c r="C135" s="85" t="s">
        <v>759</v>
      </c>
      <c r="D135" s="268" t="s">
        <v>147</v>
      </c>
      <c r="E135" s="268" t="s">
        <v>88</v>
      </c>
      <c r="F135" s="266" t="s">
        <v>151</v>
      </c>
      <c r="G135" s="95">
        <v>3</v>
      </c>
      <c r="H135" s="96"/>
      <c r="I135" s="96">
        <f>G135*H135</f>
        <v>0</v>
      </c>
      <c r="K135" s="342"/>
      <c r="L135" s="13"/>
      <c r="M135" s="13"/>
      <c r="N135" s="13"/>
      <c r="O135" s="13"/>
      <c r="P135" s="13"/>
      <c r="Q135" s="13"/>
      <c r="R135" s="13"/>
      <c r="S135" s="13"/>
      <c r="T135" s="13"/>
      <c r="U135" s="13"/>
      <c r="V135" s="13"/>
      <c r="W135" s="13"/>
      <c r="X135" s="13"/>
      <c r="Y135" s="13"/>
      <c r="Z135" s="13"/>
      <c r="AA135" s="13"/>
      <c r="AB135" s="13"/>
      <c r="AC135" s="13"/>
      <c r="AD135" s="13"/>
      <c r="AE135" s="13"/>
      <c r="AF135" s="13"/>
      <c r="AG135" s="13"/>
      <c r="AH135" s="13"/>
      <c r="AI135" s="13"/>
      <c r="AJ135" s="13"/>
      <c r="AK135" s="13"/>
      <c r="AL135" s="13"/>
      <c r="AM135" s="13"/>
      <c r="AN135" s="13"/>
      <c r="AO135" s="13"/>
      <c r="AP135" s="13"/>
      <c r="AQ135" s="13"/>
      <c r="AR135" s="13"/>
      <c r="AS135" s="13"/>
      <c r="AT135" s="13"/>
      <c r="AU135" s="13"/>
      <c r="AV135" s="13"/>
      <c r="AW135" s="13"/>
      <c r="AX135" s="13"/>
      <c r="AY135" s="13"/>
      <c r="AZ135" s="13"/>
      <c r="BA135" s="13"/>
      <c r="BB135" s="13"/>
      <c r="BC135" s="13"/>
    </row>
    <row r="136" spans="3:55" ht="25.5" x14ac:dyDescent="0.3">
      <c r="C136" s="85" t="s">
        <v>760</v>
      </c>
      <c r="D136" s="268" t="s">
        <v>449</v>
      </c>
      <c r="E136" s="268" t="s">
        <v>450</v>
      </c>
      <c r="F136" s="266" t="s">
        <v>151</v>
      </c>
      <c r="G136" s="95">
        <v>6</v>
      </c>
      <c r="H136" s="96"/>
      <c r="I136" s="96">
        <f t="shared" si="5"/>
        <v>0</v>
      </c>
      <c r="K136" s="342"/>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c r="BC136" s="13"/>
    </row>
    <row r="137" spans="3:55" ht="25.5" x14ac:dyDescent="0.3">
      <c r="C137" s="85" t="s">
        <v>761</v>
      </c>
      <c r="D137" s="268" t="s">
        <v>451</v>
      </c>
      <c r="E137" s="268" t="s">
        <v>452</v>
      </c>
      <c r="F137" s="266" t="s">
        <v>151</v>
      </c>
      <c r="G137" s="95">
        <v>2</v>
      </c>
      <c r="H137" s="96"/>
      <c r="I137" s="96">
        <f t="shared" si="5"/>
        <v>0</v>
      </c>
      <c r="K137" s="342"/>
      <c r="L137" s="13"/>
      <c r="M137" s="13"/>
      <c r="N137" s="13"/>
      <c r="O137" s="13"/>
      <c r="P137" s="13"/>
      <c r="Q137" s="13"/>
      <c r="R137" s="13"/>
      <c r="S137" s="13"/>
      <c r="T137" s="13"/>
      <c r="U137" s="13"/>
      <c r="V137" s="13"/>
      <c r="W137" s="13"/>
      <c r="X137" s="13"/>
      <c r="Y137" s="13"/>
      <c r="Z137" s="13"/>
      <c r="AA137" s="13"/>
      <c r="AB137" s="13"/>
      <c r="AC137" s="13"/>
      <c r="AD137" s="13"/>
      <c r="AE137" s="13"/>
      <c r="AF137" s="13"/>
      <c r="AG137" s="13"/>
      <c r="AH137" s="13"/>
      <c r="AI137" s="13"/>
      <c r="AJ137" s="13"/>
      <c r="AK137" s="13"/>
      <c r="AL137" s="13"/>
      <c r="AM137" s="13"/>
      <c r="AN137" s="13"/>
      <c r="AO137" s="13"/>
      <c r="AP137" s="13"/>
      <c r="AQ137" s="13"/>
      <c r="AR137" s="13"/>
      <c r="AS137" s="13"/>
      <c r="AT137" s="13"/>
      <c r="AU137" s="13"/>
      <c r="AV137" s="13"/>
      <c r="AW137" s="13"/>
      <c r="AX137" s="13"/>
      <c r="AY137" s="13"/>
      <c r="AZ137" s="13"/>
      <c r="BA137" s="13"/>
      <c r="BB137" s="13"/>
      <c r="BC137" s="13"/>
    </row>
    <row r="138" spans="3:55" ht="25.5" x14ac:dyDescent="0.3">
      <c r="C138" s="85" t="s">
        <v>762</v>
      </c>
      <c r="D138" s="268" t="s">
        <v>604</v>
      </c>
      <c r="E138" s="268" t="s">
        <v>763</v>
      </c>
      <c r="F138" s="266" t="s">
        <v>151</v>
      </c>
      <c r="G138" s="95">
        <v>2</v>
      </c>
      <c r="H138" s="96"/>
      <c r="I138" s="96">
        <f t="shared" si="5"/>
        <v>0</v>
      </c>
      <c r="K138" s="342"/>
      <c r="L138" s="13"/>
      <c r="M138" s="13"/>
      <c r="N138" s="13"/>
      <c r="O138" s="13"/>
      <c r="P138" s="13"/>
      <c r="Q138" s="13"/>
      <c r="R138" s="13"/>
      <c r="S138" s="13"/>
      <c r="T138" s="13"/>
      <c r="U138" s="13"/>
      <c r="V138" s="13"/>
      <c r="W138" s="13"/>
      <c r="X138" s="13"/>
      <c r="Y138" s="13"/>
      <c r="Z138" s="13"/>
      <c r="AA138" s="13"/>
      <c r="AB138" s="13"/>
      <c r="AC138" s="13"/>
      <c r="AD138" s="13"/>
      <c r="AE138" s="13"/>
      <c r="AF138" s="13"/>
      <c r="AG138" s="13"/>
      <c r="AH138" s="13"/>
      <c r="AI138" s="13"/>
      <c r="AJ138" s="13"/>
      <c r="AK138" s="13"/>
      <c r="AL138" s="13"/>
      <c r="AM138" s="13"/>
      <c r="AN138" s="13"/>
      <c r="AO138" s="13"/>
      <c r="AP138" s="13"/>
      <c r="AQ138" s="13"/>
      <c r="AR138" s="13"/>
      <c r="AS138" s="13"/>
      <c r="AT138" s="13"/>
      <c r="AU138" s="13"/>
      <c r="AV138" s="13"/>
      <c r="AW138" s="13"/>
      <c r="AX138" s="13"/>
      <c r="AY138" s="13"/>
      <c r="AZ138" s="13"/>
      <c r="BA138" s="13"/>
      <c r="BB138" s="13"/>
      <c r="BC138" s="13"/>
    </row>
    <row r="139" spans="3:55" ht="25.5" x14ac:dyDescent="0.3">
      <c r="C139" s="85" t="s">
        <v>764</v>
      </c>
      <c r="D139" s="268" t="s">
        <v>605</v>
      </c>
      <c r="E139" s="268" t="s">
        <v>606</v>
      </c>
      <c r="F139" s="85" t="s">
        <v>603</v>
      </c>
      <c r="G139" s="95">
        <v>1</v>
      </c>
      <c r="H139" s="96"/>
      <c r="I139" s="96">
        <f t="shared" si="5"/>
        <v>0</v>
      </c>
      <c r="K139" s="342"/>
      <c r="L139" s="13"/>
      <c r="M139" s="13"/>
      <c r="N139" s="13"/>
      <c r="O139" s="13"/>
      <c r="P139" s="13"/>
      <c r="Q139" s="13"/>
      <c r="R139" s="13"/>
      <c r="S139" s="13"/>
      <c r="T139" s="13"/>
      <c r="U139" s="13"/>
      <c r="V139" s="13"/>
      <c r="W139" s="13"/>
      <c r="X139" s="13"/>
      <c r="Y139" s="13"/>
      <c r="Z139" s="13"/>
      <c r="AA139" s="13"/>
      <c r="AB139" s="13"/>
      <c r="AC139" s="13"/>
      <c r="AD139" s="13"/>
      <c r="AE139" s="13"/>
      <c r="AF139" s="13"/>
      <c r="AG139" s="13"/>
      <c r="AH139" s="13"/>
      <c r="AI139" s="13"/>
      <c r="AJ139" s="13"/>
      <c r="AK139" s="13"/>
      <c r="AL139" s="13"/>
      <c r="AM139" s="13"/>
      <c r="AN139" s="13"/>
      <c r="AO139" s="13"/>
      <c r="AP139" s="13"/>
      <c r="AQ139" s="13"/>
      <c r="AR139" s="13"/>
      <c r="AS139" s="13"/>
      <c r="AT139" s="13"/>
      <c r="AU139" s="13"/>
      <c r="AV139" s="13"/>
      <c r="AW139" s="13"/>
      <c r="AX139" s="13"/>
      <c r="AY139" s="13"/>
      <c r="AZ139" s="13"/>
      <c r="BA139" s="13"/>
      <c r="BB139" s="13"/>
      <c r="BC139" s="13"/>
    </row>
    <row r="140" spans="3:55" ht="25.5" x14ac:dyDescent="0.3">
      <c r="C140" s="85" t="s">
        <v>765</v>
      </c>
      <c r="D140" s="268" t="s">
        <v>607</v>
      </c>
      <c r="E140" s="268" t="s">
        <v>608</v>
      </c>
      <c r="F140" s="266" t="s">
        <v>151</v>
      </c>
      <c r="G140" s="95">
        <v>2</v>
      </c>
      <c r="H140" s="96"/>
      <c r="I140" s="96">
        <f t="shared" si="5"/>
        <v>0</v>
      </c>
      <c r="K140" s="342"/>
      <c r="L140" s="13"/>
      <c r="M140" s="13"/>
      <c r="N140" s="13"/>
      <c r="O140" s="13"/>
      <c r="P140" s="13"/>
      <c r="Q140" s="13"/>
      <c r="R140" s="13"/>
      <c r="S140" s="13"/>
      <c r="T140" s="13"/>
      <c r="U140" s="13"/>
      <c r="V140" s="13"/>
      <c r="W140" s="13"/>
      <c r="X140" s="13"/>
      <c r="Y140" s="13"/>
      <c r="Z140" s="13"/>
      <c r="AA140" s="13"/>
      <c r="AB140" s="13"/>
      <c r="AC140" s="13"/>
      <c r="AD140" s="13"/>
      <c r="AE140" s="13"/>
      <c r="AF140" s="13"/>
      <c r="AG140" s="13"/>
      <c r="AH140" s="13"/>
      <c r="AI140" s="13"/>
      <c r="AJ140" s="13"/>
      <c r="AK140" s="13"/>
      <c r="AL140" s="13"/>
      <c r="AM140" s="13"/>
      <c r="AN140" s="13"/>
      <c r="AO140" s="13"/>
      <c r="AP140" s="13"/>
      <c r="AQ140" s="13"/>
      <c r="AR140" s="13"/>
      <c r="AS140" s="13"/>
      <c r="AT140" s="13"/>
      <c r="AU140" s="13"/>
      <c r="AV140" s="13"/>
      <c r="AW140" s="13"/>
      <c r="AX140" s="13"/>
      <c r="AY140" s="13"/>
      <c r="AZ140" s="13"/>
      <c r="BA140" s="13"/>
      <c r="BB140" s="13"/>
      <c r="BC140" s="13"/>
    </row>
    <row r="141" spans="3:55" ht="25.5" x14ac:dyDescent="0.3">
      <c r="C141" s="85" t="s">
        <v>766</v>
      </c>
      <c r="D141" s="268" t="s">
        <v>609</v>
      </c>
      <c r="E141" s="268" t="s">
        <v>610</v>
      </c>
      <c r="F141" s="266" t="s">
        <v>151</v>
      </c>
      <c r="G141" s="95">
        <v>1</v>
      </c>
      <c r="H141" s="96"/>
      <c r="I141" s="96">
        <f t="shared" si="5"/>
        <v>0</v>
      </c>
      <c r="K141" s="342"/>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AQ141" s="13"/>
      <c r="AR141" s="13"/>
      <c r="AS141" s="13"/>
      <c r="AT141" s="13"/>
      <c r="AU141" s="13"/>
      <c r="AV141" s="13"/>
      <c r="AW141" s="13"/>
      <c r="AX141" s="13"/>
      <c r="AY141" s="13"/>
      <c r="AZ141" s="13"/>
      <c r="BA141" s="13"/>
      <c r="BB141" s="13"/>
      <c r="BC141" s="13"/>
    </row>
    <row r="142" spans="3:55" ht="25.5" x14ac:dyDescent="0.3">
      <c r="C142" s="85" t="s">
        <v>767</v>
      </c>
      <c r="D142" s="268" t="s">
        <v>611</v>
      </c>
      <c r="E142" s="268" t="s">
        <v>612</v>
      </c>
      <c r="F142" s="266" t="s">
        <v>151</v>
      </c>
      <c r="G142" s="95">
        <v>2</v>
      </c>
      <c r="H142" s="96"/>
      <c r="I142" s="96">
        <f t="shared" si="5"/>
        <v>0</v>
      </c>
      <c r="K142" s="342"/>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AQ142" s="13"/>
      <c r="AR142" s="13"/>
      <c r="AS142" s="13"/>
      <c r="AT142" s="13"/>
      <c r="AU142" s="13"/>
      <c r="AV142" s="13"/>
      <c r="AW142" s="13"/>
      <c r="AX142" s="13"/>
      <c r="AY142" s="13"/>
      <c r="AZ142" s="13"/>
      <c r="BA142" s="13"/>
      <c r="BB142" s="13"/>
      <c r="BC142" s="13"/>
    </row>
    <row r="143" spans="3:55" ht="25.5" x14ac:dyDescent="0.3">
      <c r="C143" s="85" t="s">
        <v>768</v>
      </c>
      <c r="D143" s="268" t="s">
        <v>613</v>
      </c>
      <c r="E143" s="268" t="s">
        <v>614</v>
      </c>
      <c r="F143" s="266" t="s">
        <v>151</v>
      </c>
      <c r="G143" s="95">
        <v>2</v>
      </c>
      <c r="H143" s="96"/>
      <c r="I143" s="96">
        <f>G143*H143</f>
        <v>0</v>
      </c>
      <c r="K143" s="342"/>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row>
    <row r="144" spans="3:55" ht="25.5" x14ac:dyDescent="0.3">
      <c r="C144" s="85" t="s">
        <v>769</v>
      </c>
      <c r="D144" s="268" t="s">
        <v>615</v>
      </c>
      <c r="E144" s="268" t="s">
        <v>455</v>
      </c>
      <c r="F144" s="266" t="s">
        <v>151</v>
      </c>
      <c r="G144" s="95">
        <v>1</v>
      </c>
      <c r="H144" s="96"/>
      <c r="I144" s="96">
        <f t="shared" si="5"/>
        <v>0</v>
      </c>
      <c r="K144" s="342"/>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row>
    <row r="145" spans="3:55" ht="27" x14ac:dyDescent="0.3">
      <c r="C145" s="85" t="s">
        <v>770</v>
      </c>
      <c r="D145" s="86" t="s">
        <v>148</v>
      </c>
      <c r="E145" s="86" t="s">
        <v>457</v>
      </c>
      <c r="F145" s="22" t="s">
        <v>184</v>
      </c>
      <c r="G145" s="95">
        <v>1</v>
      </c>
      <c r="H145" s="96"/>
      <c r="I145" s="96">
        <f t="shared" si="5"/>
        <v>0</v>
      </c>
      <c r="K145" s="342"/>
      <c r="L145" s="13"/>
      <c r="M145" s="13"/>
      <c r="N145" s="13"/>
      <c r="O145" s="13"/>
      <c r="P145" s="13"/>
      <c r="Q145" s="13"/>
      <c r="R145" s="13"/>
      <c r="S145" s="13"/>
      <c r="T145" s="13"/>
      <c r="U145" s="13"/>
      <c r="V145" s="13"/>
      <c r="W145" s="13"/>
      <c r="X145" s="13"/>
      <c r="Y145" s="13"/>
      <c r="Z145" s="13"/>
      <c r="AA145" s="13"/>
      <c r="AB145" s="13"/>
      <c r="AC145" s="13"/>
      <c r="AD145" s="13"/>
      <c r="AE145" s="13"/>
      <c r="AF145" s="13"/>
      <c r="AG145" s="13"/>
      <c r="AH145" s="13"/>
      <c r="AI145" s="13"/>
      <c r="AJ145" s="13"/>
      <c r="AK145" s="13"/>
      <c r="AL145" s="13"/>
      <c r="AM145" s="13"/>
      <c r="AN145" s="13"/>
      <c r="AO145" s="13"/>
      <c r="AP145" s="13"/>
      <c r="AQ145" s="13"/>
      <c r="AR145" s="13"/>
      <c r="AS145" s="13"/>
      <c r="AT145" s="13"/>
      <c r="AU145" s="13"/>
      <c r="AV145" s="13"/>
      <c r="AW145" s="13"/>
      <c r="AX145" s="13"/>
      <c r="AY145" s="13"/>
      <c r="AZ145" s="13"/>
      <c r="BA145" s="13"/>
      <c r="BB145" s="13"/>
      <c r="BC145" s="13"/>
    </row>
    <row r="146" spans="3:55" ht="27" x14ac:dyDescent="0.3">
      <c r="C146" s="85" t="s">
        <v>771</v>
      </c>
      <c r="D146" s="86" t="s">
        <v>459</v>
      </c>
      <c r="E146" s="86" t="s">
        <v>460</v>
      </c>
      <c r="F146" s="266" t="s">
        <v>151</v>
      </c>
      <c r="G146" s="95">
        <v>1</v>
      </c>
      <c r="H146" s="96"/>
      <c r="I146" s="96">
        <f t="shared" si="5"/>
        <v>0</v>
      </c>
      <c r="K146" s="342"/>
      <c r="L146" s="13"/>
      <c r="M146" s="13"/>
      <c r="N146" s="13"/>
      <c r="O146" s="13"/>
      <c r="P146" s="13"/>
      <c r="Q146" s="13"/>
      <c r="R146" s="13"/>
      <c r="S146" s="13"/>
      <c r="T146" s="13"/>
      <c r="U146" s="13"/>
      <c r="V146" s="13"/>
      <c r="W146" s="13"/>
      <c r="X146" s="13"/>
      <c r="Y146" s="13"/>
      <c r="Z146" s="13"/>
      <c r="AA146" s="13"/>
      <c r="AB146" s="13"/>
      <c r="AC146" s="13"/>
      <c r="AD146" s="13"/>
      <c r="AE146" s="13"/>
      <c r="AF146" s="13"/>
      <c r="AG146" s="13"/>
      <c r="AH146" s="13"/>
      <c r="AI146" s="13"/>
      <c r="AJ146" s="13"/>
      <c r="AK146" s="13"/>
      <c r="AL146" s="13"/>
      <c r="AM146" s="13"/>
      <c r="AN146" s="13"/>
      <c r="AO146" s="13"/>
      <c r="AP146" s="13"/>
      <c r="AQ146" s="13"/>
      <c r="AR146" s="13"/>
      <c r="AS146" s="13"/>
      <c r="AT146" s="13"/>
      <c r="AU146" s="13"/>
      <c r="AV146" s="13"/>
      <c r="AW146" s="13"/>
      <c r="AX146" s="13"/>
      <c r="AY146" s="13"/>
      <c r="AZ146" s="13"/>
      <c r="BA146" s="13"/>
      <c r="BB146" s="13"/>
      <c r="BC146" s="13"/>
    </row>
    <row r="147" spans="3:55" x14ac:dyDescent="0.3">
      <c r="C147" s="847" t="s">
        <v>185</v>
      </c>
      <c r="D147" s="824"/>
      <c r="E147" s="824"/>
      <c r="F147" s="824"/>
      <c r="G147" s="824"/>
      <c r="H147" s="824"/>
      <c r="I147" s="437">
        <f>SUM(I131:I146)</f>
        <v>0</v>
      </c>
      <c r="K147" s="342"/>
      <c r="L147" s="13"/>
      <c r="M147" s="13"/>
      <c r="N147" s="13"/>
      <c r="O147" s="13"/>
      <c r="P147" s="13"/>
      <c r="Q147" s="13"/>
      <c r="R147" s="13"/>
      <c r="S147" s="13"/>
      <c r="T147" s="13"/>
      <c r="U147" s="13"/>
      <c r="V147" s="13"/>
      <c r="W147" s="13"/>
      <c r="X147" s="13"/>
      <c r="Y147" s="13"/>
      <c r="Z147" s="13"/>
      <c r="AA147" s="13"/>
      <c r="AB147" s="13"/>
      <c r="AC147" s="13"/>
      <c r="AD147" s="13"/>
      <c r="AE147" s="13"/>
      <c r="AF147" s="13"/>
      <c r="AG147" s="13"/>
      <c r="AH147" s="13"/>
      <c r="AI147" s="13"/>
      <c r="AJ147" s="13"/>
      <c r="AK147" s="13"/>
      <c r="AL147" s="13"/>
      <c r="AM147" s="13"/>
      <c r="AN147" s="13"/>
      <c r="AO147" s="13"/>
      <c r="AP147" s="13"/>
      <c r="AQ147" s="13"/>
      <c r="AR147" s="13"/>
      <c r="AS147" s="13"/>
      <c r="AT147" s="13"/>
      <c r="AU147" s="13"/>
      <c r="AV147" s="13"/>
      <c r="AW147" s="13"/>
      <c r="AX147" s="13"/>
      <c r="AY147" s="13"/>
      <c r="AZ147" s="13"/>
      <c r="BA147" s="13"/>
      <c r="BB147" s="13"/>
      <c r="BC147" s="13"/>
    </row>
    <row r="148" spans="3:55" x14ac:dyDescent="0.3">
      <c r="C148" s="435">
        <v>2.2000000000000002</v>
      </c>
      <c r="D148" s="438" t="s">
        <v>182</v>
      </c>
      <c r="E148" s="438" t="s">
        <v>183</v>
      </c>
      <c r="F148" s="438"/>
      <c r="G148" s="438"/>
      <c r="H148" s="438"/>
      <c r="I148" s="438"/>
      <c r="K148" s="342"/>
      <c r="L148" s="13"/>
      <c r="M148" s="13"/>
      <c r="N148" s="13"/>
      <c r="O148" s="13"/>
      <c r="P148" s="13"/>
      <c r="Q148" s="13"/>
      <c r="R148" s="13"/>
      <c r="S148" s="13"/>
      <c r="T148" s="13"/>
      <c r="U148" s="13"/>
      <c r="V148" s="13"/>
      <c r="W148" s="13"/>
      <c r="X148" s="13"/>
      <c r="Y148" s="13"/>
      <c r="Z148" s="13"/>
      <c r="AA148" s="13"/>
      <c r="AB148" s="13"/>
      <c r="AC148" s="13"/>
      <c r="AD148" s="13"/>
      <c r="AE148" s="13"/>
      <c r="AF148" s="13"/>
      <c r="AG148" s="13"/>
      <c r="AH148" s="13"/>
      <c r="AI148" s="13"/>
      <c r="AJ148" s="13"/>
      <c r="AK148" s="13"/>
      <c r="AL148" s="13"/>
      <c r="AM148" s="13"/>
      <c r="AN148" s="13"/>
      <c r="AO148" s="13"/>
      <c r="AP148" s="13"/>
      <c r="AQ148" s="13"/>
      <c r="AR148" s="13"/>
      <c r="AS148" s="13"/>
      <c r="AT148" s="13"/>
      <c r="AU148" s="13"/>
      <c r="AV148" s="13"/>
      <c r="AW148" s="13"/>
      <c r="AX148" s="13"/>
      <c r="AY148" s="13"/>
      <c r="AZ148" s="13"/>
      <c r="BA148" s="13"/>
      <c r="BB148" s="13"/>
      <c r="BC148" s="13"/>
    </row>
    <row r="149" spans="3:55" ht="39.75" x14ac:dyDescent="0.3">
      <c r="C149" s="85" t="s">
        <v>235</v>
      </c>
      <c r="D149" s="86" t="s">
        <v>587</v>
      </c>
      <c r="E149" s="86" t="s">
        <v>588</v>
      </c>
      <c r="F149" s="266" t="s">
        <v>3</v>
      </c>
      <c r="G149" s="95">
        <v>20</v>
      </c>
      <c r="H149" s="96"/>
      <c r="I149" s="96">
        <f>G149*H149</f>
        <v>0</v>
      </c>
      <c r="K149" s="342"/>
      <c r="L149" s="13"/>
      <c r="M149" s="13"/>
      <c r="N149" s="13"/>
      <c r="O149" s="13"/>
      <c r="P149" s="13"/>
      <c r="Q149" s="13"/>
      <c r="R149" s="13"/>
      <c r="S149" s="13"/>
      <c r="T149" s="13"/>
      <c r="U149" s="13"/>
      <c r="V149" s="13"/>
      <c r="W149" s="13"/>
      <c r="X149" s="13"/>
      <c r="Y149" s="13"/>
      <c r="Z149" s="13"/>
      <c r="AA149" s="13"/>
      <c r="AB149" s="13"/>
      <c r="AC149" s="13"/>
      <c r="AD149" s="13"/>
      <c r="AE149" s="13"/>
      <c r="AF149" s="13"/>
      <c r="AG149" s="13"/>
      <c r="AH149" s="13"/>
      <c r="AI149" s="13"/>
      <c r="AJ149" s="13"/>
      <c r="AK149" s="13"/>
      <c r="AL149" s="13"/>
      <c r="AM149" s="13"/>
      <c r="AN149" s="13"/>
      <c r="AO149" s="13"/>
      <c r="AP149" s="13"/>
      <c r="AQ149" s="13"/>
      <c r="AR149" s="13"/>
      <c r="AS149" s="13"/>
      <c r="AT149" s="13"/>
      <c r="AU149" s="13"/>
      <c r="AV149" s="13"/>
      <c r="AW149" s="13"/>
      <c r="AX149" s="13"/>
      <c r="AY149" s="13"/>
      <c r="AZ149" s="13"/>
      <c r="BA149" s="13"/>
      <c r="BB149" s="13"/>
      <c r="BC149" s="13"/>
    </row>
    <row r="150" spans="3:55" ht="39.75" x14ac:dyDescent="0.3">
      <c r="C150" s="85" t="s">
        <v>236</v>
      </c>
      <c r="D150" s="86" t="s">
        <v>589</v>
      </c>
      <c r="E150" s="86" t="s">
        <v>590</v>
      </c>
      <c r="F150" s="266" t="s">
        <v>3</v>
      </c>
      <c r="G150" s="95">
        <v>15</v>
      </c>
      <c r="H150" s="96"/>
      <c r="I150" s="96">
        <f t="shared" ref="I150:I160" si="6">G150*H150</f>
        <v>0</v>
      </c>
      <c r="K150" s="342"/>
      <c r="L150" s="13"/>
      <c r="M150" s="13"/>
      <c r="N150" s="13"/>
      <c r="O150" s="13"/>
      <c r="P150" s="13"/>
      <c r="Q150" s="13"/>
      <c r="R150" s="13"/>
      <c r="S150" s="13"/>
      <c r="T150" s="13"/>
      <c r="U150" s="13"/>
      <c r="V150" s="13"/>
      <c r="W150" s="13"/>
      <c r="X150" s="13"/>
      <c r="Y150" s="13"/>
      <c r="Z150" s="13"/>
      <c r="AA150" s="13"/>
      <c r="AB150" s="13"/>
      <c r="AC150" s="13"/>
      <c r="AD150" s="13"/>
      <c r="AE150" s="13"/>
      <c r="AF150" s="13"/>
      <c r="AG150" s="13"/>
      <c r="AH150" s="13"/>
      <c r="AI150" s="13"/>
      <c r="AJ150" s="13"/>
      <c r="AK150" s="13"/>
      <c r="AL150" s="13"/>
      <c r="AM150" s="13"/>
      <c r="AN150" s="13"/>
      <c r="AO150" s="13"/>
      <c r="AP150" s="13"/>
      <c r="AQ150" s="13"/>
      <c r="AR150" s="13"/>
      <c r="AS150" s="13"/>
      <c r="AT150" s="13"/>
      <c r="AU150" s="13"/>
      <c r="AV150" s="13"/>
      <c r="AW150" s="13"/>
      <c r="AX150" s="13"/>
      <c r="AY150" s="13"/>
      <c r="AZ150" s="13"/>
      <c r="BA150" s="13"/>
      <c r="BB150" s="13"/>
      <c r="BC150" s="13"/>
    </row>
    <row r="151" spans="3:55" ht="42.75" customHeight="1" x14ac:dyDescent="0.3">
      <c r="C151" s="85" t="s">
        <v>237</v>
      </c>
      <c r="D151" s="86" t="s">
        <v>434</v>
      </c>
      <c r="E151" s="86" t="s">
        <v>435</v>
      </c>
      <c r="F151" s="266" t="s">
        <v>3</v>
      </c>
      <c r="G151" s="95">
        <v>50</v>
      </c>
      <c r="H151" s="96"/>
      <c r="I151" s="96">
        <f t="shared" si="6"/>
        <v>0</v>
      </c>
      <c r="K151" s="342"/>
      <c r="L151" s="13"/>
      <c r="M151" s="13"/>
      <c r="N151" s="13"/>
      <c r="O151" s="13"/>
      <c r="P151" s="13"/>
      <c r="Q151" s="13"/>
      <c r="R151" s="13"/>
      <c r="S151" s="13"/>
      <c r="T151" s="13"/>
      <c r="U151" s="13"/>
      <c r="V151" s="13"/>
      <c r="W151" s="13"/>
      <c r="X151" s="13"/>
      <c r="Y151" s="13"/>
      <c r="Z151" s="13"/>
      <c r="AA151" s="13"/>
      <c r="AB151" s="13"/>
      <c r="AC151" s="13"/>
      <c r="AD151" s="13"/>
      <c r="AE151" s="13"/>
      <c r="AF151" s="13"/>
      <c r="AG151" s="13"/>
      <c r="AH151" s="13"/>
      <c r="AI151" s="13"/>
      <c r="AJ151" s="13"/>
      <c r="AK151" s="13"/>
      <c r="AL151" s="13"/>
      <c r="AM151" s="13"/>
      <c r="AN151" s="13"/>
      <c r="AO151" s="13"/>
      <c r="AP151" s="13"/>
      <c r="AQ151" s="13"/>
      <c r="AR151" s="13"/>
      <c r="AS151" s="13"/>
      <c r="AT151" s="13"/>
      <c r="AU151" s="13"/>
      <c r="AV151" s="13"/>
      <c r="AW151" s="13"/>
      <c r="AX151" s="13"/>
      <c r="AY151" s="13"/>
      <c r="AZ151" s="13"/>
      <c r="BA151" s="13"/>
      <c r="BB151" s="13"/>
      <c r="BC151" s="13"/>
    </row>
    <row r="152" spans="3:55" ht="42.75" customHeight="1" x14ac:dyDescent="0.3">
      <c r="C152" s="85" t="s">
        <v>239</v>
      </c>
      <c r="D152" s="86" t="s">
        <v>436</v>
      </c>
      <c r="E152" s="86" t="s">
        <v>437</v>
      </c>
      <c r="F152" s="266" t="s">
        <v>3</v>
      </c>
      <c r="G152" s="95">
        <v>50</v>
      </c>
      <c r="H152" s="96"/>
      <c r="I152" s="96">
        <f t="shared" si="6"/>
        <v>0</v>
      </c>
      <c r="K152" s="342"/>
      <c r="L152" s="13"/>
      <c r="M152" s="13"/>
      <c r="N152" s="13"/>
      <c r="O152" s="13"/>
      <c r="P152" s="13"/>
      <c r="Q152" s="13"/>
      <c r="R152" s="13"/>
      <c r="S152" s="13"/>
      <c r="T152" s="13"/>
      <c r="U152" s="13"/>
      <c r="V152" s="13"/>
      <c r="W152" s="13"/>
      <c r="X152" s="13"/>
      <c r="Y152" s="13"/>
      <c r="Z152" s="13"/>
      <c r="AA152" s="13"/>
      <c r="AB152" s="13"/>
      <c r="AC152" s="13"/>
      <c r="AD152" s="13"/>
      <c r="AE152" s="13"/>
      <c r="AF152" s="13"/>
      <c r="AG152" s="13"/>
      <c r="AH152" s="13"/>
      <c r="AI152" s="13"/>
      <c r="AJ152" s="13"/>
      <c r="AK152" s="13"/>
      <c r="AL152" s="13"/>
      <c r="AM152" s="13"/>
      <c r="AN152" s="13"/>
      <c r="AO152" s="13"/>
      <c r="AP152" s="13"/>
      <c r="AQ152" s="13"/>
      <c r="AR152" s="13"/>
      <c r="AS152" s="13"/>
      <c r="AT152" s="13"/>
      <c r="AU152" s="13"/>
      <c r="AV152" s="13"/>
      <c r="AW152" s="13"/>
      <c r="AX152" s="13"/>
      <c r="AY152" s="13"/>
      <c r="AZ152" s="13"/>
      <c r="BA152" s="13"/>
      <c r="BB152" s="13"/>
      <c r="BC152" s="13"/>
    </row>
    <row r="153" spans="3:55" ht="42.75" customHeight="1" x14ac:dyDescent="0.3">
      <c r="C153" s="85" t="s">
        <v>240</v>
      </c>
      <c r="D153" s="86" t="s">
        <v>438</v>
      </c>
      <c r="E153" s="86" t="s">
        <v>439</v>
      </c>
      <c r="F153" s="266" t="s">
        <v>3</v>
      </c>
      <c r="G153" s="95">
        <v>15</v>
      </c>
      <c r="H153" s="96"/>
      <c r="I153" s="96">
        <f>G153*H153</f>
        <v>0</v>
      </c>
      <c r="K153" s="342"/>
      <c r="L153" s="13"/>
      <c r="M153" s="13"/>
      <c r="N153" s="13"/>
      <c r="O153" s="13"/>
      <c r="P153" s="13"/>
      <c r="Q153" s="13"/>
      <c r="R153" s="13"/>
      <c r="S153" s="13"/>
      <c r="T153" s="13"/>
      <c r="U153" s="13"/>
      <c r="V153" s="13"/>
      <c r="W153" s="13"/>
      <c r="X153" s="13"/>
      <c r="Y153" s="13"/>
      <c r="Z153" s="13"/>
      <c r="AA153" s="13"/>
      <c r="AB153" s="13"/>
      <c r="AC153" s="13"/>
      <c r="AD153" s="13"/>
      <c r="AE153" s="13"/>
      <c r="AF153" s="13"/>
      <c r="AG153" s="13"/>
      <c r="AH153" s="13"/>
      <c r="AI153" s="13"/>
      <c r="AJ153" s="13"/>
      <c r="AK153" s="13"/>
      <c r="AL153" s="13"/>
      <c r="AM153" s="13"/>
      <c r="AN153" s="13"/>
      <c r="AO153" s="13"/>
      <c r="AP153" s="13"/>
      <c r="AQ153" s="13"/>
      <c r="AR153" s="13"/>
      <c r="AS153" s="13"/>
      <c r="AT153" s="13"/>
      <c r="AU153" s="13"/>
      <c r="AV153" s="13"/>
      <c r="AW153" s="13"/>
      <c r="AX153" s="13"/>
      <c r="AY153" s="13"/>
      <c r="AZ153" s="13"/>
      <c r="BA153" s="13"/>
      <c r="BB153" s="13"/>
      <c r="BC153" s="13"/>
    </row>
    <row r="154" spans="3:55" ht="42.75" customHeight="1" x14ac:dyDescent="0.3">
      <c r="C154" s="85" t="s">
        <v>241</v>
      </c>
      <c r="D154" s="86" t="s">
        <v>440</v>
      </c>
      <c r="E154" s="86" t="s">
        <v>441</v>
      </c>
      <c r="F154" s="266" t="s">
        <v>3</v>
      </c>
      <c r="G154" s="95">
        <v>25</v>
      </c>
      <c r="H154" s="96"/>
      <c r="I154" s="96">
        <f t="shared" si="6"/>
        <v>0</v>
      </c>
      <c r="K154" s="342"/>
      <c r="L154" s="13"/>
      <c r="M154" s="13"/>
      <c r="N154" s="13"/>
      <c r="O154" s="13"/>
      <c r="P154" s="13"/>
      <c r="Q154" s="13"/>
      <c r="R154" s="13"/>
      <c r="S154" s="13"/>
      <c r="T154" s="13"/>
      <c r="U154" s="13"/>
      <c r="V154" s="13"/>
      <c r="W154" s="13"/>
      <c r="X154" s="13"/>
      <c r="Y154" s="13"/>
      <c r="Z154" s="13"/>
      <c r="AA154" s="13"/>
      <c r="AB154" s="13"/>
      <c r="AC154" s="13"/>
      <c r="AD154" s="13"/>
      <c r="AE154" s="13"/>
      <c r="AF154" s="13"/>
      <c r="AG154" s="13"/>
      <c r="AH154" s="13"/>
      <c r="AI154" s="13"/>
      <c r="AJ154" s="13"/>
      <c r="AK154" s="13"/>
      <c r="AL154" s="13"/>
      <c r="AM154" s="13"/>
      <c r="AN154" s="13"/>
      <c r="AO154" s="13"/>
      <c r="AP154" s="13"/>
      <c r="AQ154" s="13"/>
      <c r="AR154" s="13"/>
      <c r="AS154" s="13"/>
      <c r="AT154" s="13"/>
      <c r="AU154" s="13"/>
      <c r="AV154" s="13"/>
      <c r="AW154" s="13"/>
      <c r="AX154" s="13"/>
      <c r="AY154" s="13"/>
      <c r="AZ154" s="13"/>
      <c r="BA154" s="13"/>
      <c r="BB154" s="13"/>
      <c r="BC154" s="13"/>
    </row>
    <row r="155" spans="3:55" ht="25.5" x14ac:dyDescent="0.3">
      <c r="C155" s="85" t="s">
        <v>453</v>
      </c>
      <c r="D155" s="158" t="s">
        <v>146</v>
      </c>
      <c r="E155" s="158" t="s">
        <v>86</v>
      </c>
      <c r="F155" s="266" t="s">
        <v>3</v>
      </c>
      <c r="G155" s="95">
        <v>30</v>
      </c>
      <c r="H155" s="96"/>
      <c r="I155" s="96">
        <f t="shared" si="6"/>
        <v>0</v>
      </c>
      <c r="K155" s="342"/>
      <c r="L155" s="13"/>
      <c r="M155" s="13"/>
      <c r="N155" s="13"/>
      <c r="O155" s="13"/>
      <c r="P155" s="13"/>
      <c r="Q155" s="13"/>
      <c r="R155" s="13"/>
      <c r="S155" s="13"/>
      <c r="T155" s="13"/>
      <c r="U155" s="13"/>
      <c r="V155" s="13"/>
      <c r="W155" s="13"/>
      <c r="X155" s="13"/>
      <c r="Y155" s="13"/>
      <c r="Z155" s="13"/>
      <c r="AA155" s="13"/>
      <c r="AB155" s="13"/>
      <c r="AC155" s="13"/>
      <c r="AD155" s="13"/>
      <c r="AE155" s="13"/>
      <c r="AF155" s="13"/>
      <c r="AG155" s="13"/>
      <c r="AH155" s="13"/>
      <c r="AI155" s="13"/>
      <c r="AJ155" s="13"/>
      <c r="AK155" s="13"/>
      <c r="AL155" s="13"/>
      <c r="AM155" s="13"/>
      <c r="AN155" s="13"/>
      <c r="AO155" s="13"/>
      <c r="AP155" s="13"/>
      <c r="AQ155" s="13"/>
      <c r="AR155" s="13"/>
      <c r="AS155" s="13"/>
      <c r="AT155" s="13"/>
      <c r="AU155" s="13"/>
      <c r="AV155" s="13"/>
      <c r="AW155" s="13"/>
      <c r="AX155" s="13"/>
      <c r="AY155" s="13"/>
      <c r="AZ155" s="13"/>
      <c r="BA155" s="13"/>
      <c r="BB155" s="13"/>
      <c r="BC155" s="13"/>
    </row>
    <row r="156" spans="3:55" ht="25.5" x14ac:dyDescent="0.3">
      <c r="C156" s="85" t="s">
        <v>454</v>
      </c>
      <c r="D156" s="158" t="s">
        <v>591</v>
      </c>
      <c r="E156" s="158" t="s">
        <v>592</v>
      </c>
      <c r="F156" s="266" t="s">
        <v>3</v>
      </c>
      <c r="G156" s="95">
        <v>15</v>
      </c>
      <c r="H156" s="96"/>
      <c r="I156" s="96">
        <f t="shared" si="6"/>
        <v>0</v>
      </c>
      <c r="K156" s="342"/>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c r="AI156" s="13"/>
      <c r="AJ156" s="13"/>
      <c r="AK156" s="13"/>
      <c r="AL156" s="13"/>
      <c r="AM156" s="13"/>
      <c r="AN156" s="13"/>
      <c r="AO156" s="13"/>
      <c r="AP156" s="13"/>
      <c r="AQ156" s="13"/>
      <c r="AR156" s="13"/>
      <c r="AS156" s="13"/>
      <c r="AT156" s="13"/>
      <c r="AU156" s="13"/>
      <c r="AV156" s="13"/>
      <c r="AW156" s="13"/>
      <c r="AX156" s="13"/>
      <c r="AY156" s="13"/>
      <c r="AZ156" s="13"/>
      <c r="BA156" s="13"/>
      <c r="BB156" s="13"/>
      <c r="BC156" s="13"/>
    </row>
    <row r="157" spans="3:55" ht="42.75" customHeight="1" x14ac:dyDescent="0.3">
      <c r="C157" s="85" t="s">
        <v>456</v>
      </c>
      <c r="D157" s="158" t="s">
        <v>442</v>
      </c>
      <c r="E157" s="158" t="s">
        <v>443</v>
      </c>
      <c r="F157" s="266" t="s">
        <v>151</v>
      </c>
      <c r="G157" s="95">
        <v>1</v>
      </c>
      <c r="H157" s="96"/>
      <c r="I157" s="96">
        <f t="shared" si="6"/>
        <v>0</v>
      </c>
      <c r="K157" s="342"/>
      <c r="L157" s="13"/>
      <c r="M157" s="13"/>
      <c r="N157" s="13"/>
      <c r="O157" s="13"/>
      <c r="P157" s="13"/>
      <c r="Q157" s="13"/>
      <c r="R157" s="13"/>
      <c r="S157" s="13"/>
      <c r="T157" s="13"/>
      <c r="U157" s="13"/>
      <c r="V157" s="13"/>
      <c r="W157" s="13"/>
      <c r="X157" s="13"/>
      <c r="Y157" s="13"/>
      <c r="Z157" s="13"/>
      <c r="AA157" s="13"/>
      <c r="AB157" s="13"/>
      <c r="AC157" s="13"/>
      <c r="AD157" s="13"/>
      <c r="AE157" s="13"/>
      <c r="AF157" s="13"/>
      <c r="AG157" s="13"/>
      <c r="AH157" s="13"/>
      <c r="AI157" s="13"/>
      <c r="AJ157" s="13"/>
      <c r="AK157" s="13"/>
      <c r="AL157" s="13"/>
      <c r="AM157" s="13"/>
      <c r="AN157" s="13"/>
      <c r="AO157" s="13"/>
      <c r="AP157" s="13"/>
      <c r="AQ157" s="13"/>
      <c r="AR157" s="13"/>
      <c r="AS157" s="13"/>
      <c r="AT157" s="13"/>
      <c r="AU157" s="13"/>
      <c r="AV157" s="13"/>
      <c r="AW157" s="13"/>
      <c r="AX157" s="13"/>
      <c r="AY157" s="13"/>
      <c r="AZ157" s="13"/>
      <c r="BA157" s="13"/>
      <c r="BB157" s="13"/>
      <c r="BC157" s="13"/>
    </row>
    <row r="158" spans="3:55" ht="42.75" customHeight="1" x14ac:dyDescent="0.3">
      <c r="C158" s="85" t="s">
        <v>458</v>
      </c>
      <c r="D158" s="158" t="s">
        <v>593</v>
      </c>
      <c r="E158" s="158" t="s">
        <v>444</v>
      </c>
      <c r="F158" s="266" t="s">
        <v>151</v>
      </c>
      <c r="G158" s="95">
        <v>3</v>
      </c>
      <c r="H158" s="96"/>
      <c r="I158" s="96">
        <f>G158*H158</f>
        <v>0</v>
      </c>
      <c r="K158" s="342"/>
      <c r="L158" s="13"/>
      <c r="M158" s="13"/>
      <c r="N158" s="13"/>
      <c r="O158" s="13"/>
      <c r="P158" s="13"/>
      <c r="Q158" s="13"/>
      <c r="R158" s="13"/>
      <c r="S158" s="13"/>
      <c r="T158" s="13"/>
      <c r="U158" s="13"/>
      <c r="V158" s="13"/>
      <c r="W158" s="13"/>
      <c r="X158" s="13"/>
      <c r="Y158" s="13"/>
      <c r="Z158" s="13"/>
      <c r="AA158" s="13"/>
      <c r="AB158" s="13"/>
      <c r="AC158" s="13"/>
      <c r="AD158" s="13"/>
      <c r="AE158" s="13"/>
      <c r="AF158" s="13"/>
      <c r="AG158" s="13"/>
      <c r="AH158" s="13"/>
      <c r="AI158" s="13"/>
      <c r="AJ158" s="13"/>
      <c r="AK158" s="13"/>
      <c r="AL158" s="13"/>
      <c r="AM158" s="13"/>
      <c r="AN158" s="13"/>
      <c r="AO158" s="13"/>
      <c r="AP158" s="13"/>
      <c r="AQ158" s="13"/>
      <c r="AR158" s="13"/>
      <c r="AS158" s="13"/>
      <c r="AT158" s="13"/>
      <c r="AU158" s="13"/>
      <c r="AV158" s="13"/>
      <c r="AW158" s="13"/>
      <c r="AX158" s="13"/>
      <c r="AY158" s="13"/>
      <c r="AZ158" s="13"/>
      <c r="BA158" s="13"/>
      <c r="BB158" s="13"/>
      <c r="BC158" s="13"/>
    </row>
    <row r="159" spans="3:55" x14ac:dyDescent="0.3">
      <c r="C159" s="85" t="s">
        <v>594</v>
      </c>
      <c r="D159" s="158" t="s">
        <v>517</v>
      </c>
      <c r="E159" s="86" t="s">
        <v>595</v>
      </c>
      <c r="F159" s="25" t="s">
        <v>184</v>
      </c>
      <c r="G159" s="95">
        <v>1</v>
      </c>
      <c r="H159" s="96"/>
      <c r="I159" s="96">
        <f t="shared" si="6"/>
        <v>0</v>
      </c>
      <c r="K159" s="342"/>
      <c r="L159" s="13"/>
      <c r="M159" s="13"/>
      <c r="N159" s="13"/>
      <c r="O159" s="13"/>
      <c r="P159" s="13"/>
      <c r="Q159" s="13"/>
      <c r="R159" s="13"/>
      <c r="S159" s="13"/>
      <c r="T159" s="13"/>
      <c r="U159" s="13"/>
      <c r="V159" s="13"/>
      <c r="W159" s="13"/>
      <c r="X159" s="13"/>
      <c r="Y159" s="13"/>
      <c r="Z159" s="13"/>
      <c r="AA159" s="13"/>
      <c r="AB159" s="13"/>
      <c r="AC159" s="13"/>
      <c r="AD159" s="13"/>
      <c r="AE159" s="13"/>
      <c r="AF159" s="13"/>
      <c r="AG159" s="13"/>
      <c r="AH159" s="13"/>
      <c r="AI159" s="13"/>
      <c r="AJ159" s="13"/>
      <c r="AK159" s="13"/>
      <c r="AL159" s="13"/>
      <c r="AM159" s="13"/>
      <c r="AN159" s="13"/>
      <c r="AO159" s="13"/>
      <c r="AP159" s="13"/>
      <c r="AQ159" s="13"/>
      <c r="AR159" s="13"/>
      <c r="AS159" s="13"/>
      <c r="AT159" s="13"/>
      <c r="AU159" s="13"/>
      <c r="AV159" s="13"/>
      <c r="AW159" s="13"/>
      <c r="AX159" s="13"/>
      <c r="AY159" s="13"/>
      <c r="AZ159" s="13"/>
      <c r="BA159" s="13"/>
      <c r="BB159" s="13"/>
      <c r="BC159" s="13"/>
    </row>
    <row r="160" spans="3:55" x14ac:dyDescent="0.3">
      <c r="C160" s="85" t="s">
        <v>596</v>
      </c>
      <c r="D160" s="86" t="s">
        <v>148</v>
      </c>
      <c r="E160" s="86" t="s">
        <v>87</v>
      </c>
      <c r="F160" s="25" t="s">
        <v>184</v>
      </c>
      <c r="G160" s="95">
        <v>1</v>
      </c>
      <c r="H160" s="96"/>
      <c r="I160" s="96">
        <f t="shared" si="6"/>
        <v>0</v>
      </c>
      <c r="K160" s="342"/>
      <c r="L160" s="13"/>
      <c r="M160" s="13"/>
      <c r="N160" s="13"/>
      <c r="O160" s="13"/>
      <c r="P160" s="13"/>
      <c r="Q160" s="13"/>
      <c r="R160" s="13"/>
      <c r="S160" s="13"/>
      <c r="T160" s="13"/>
      <c r="U160" s="13"/>
      <c r="V160" s="13"/>
      <c r="W160" s="13"/>
      <c r="X160" s="13"/>
      <c r="Y160" s="13"/>
      <c r="Z160" s="13"/>
      <c r="AA160" s="13"/>
      <c r="AB160" s="13"/>
      <c r="AC160" s="13"/>
      <c r="AD160" s="13"/>
      <c r="AE160" s="13"/>
      <c r="AF160" s="13"/>
      <c r="AG160" s="13"/>
      <c r="AH160" s="13"/>
      <c r="AI160" s="13"/>
      <c r="AJ160" s="13"/>
      <c r="AK160" s="13"/>
      <c r="AL160" s="13"/>
      <c r="AM160" s="13"/>
      <c r="AN160" s="13"/>
      <c r="AO160" s="13"/>
      <c r="AP160" s="13"/>
      <c r="AQ160" s="13"/>
      <c r="AR160" s="13"/>
      <c r="AS160" s="13"/>
      <c r="AT160" s="13"/>
      <c r="AU160" s="13"/>
      <c r="AV160" s="13"/>
      <c r="AW160" s="13"/>
      <c r="AX160" s="13"/>
      <c r="AY160" s="13"/>
      <c r="AZ160" s="13"/>
      <c r="BA160" s="13"/>
      <c r="BB160" s="13"/>
      <c r="BC160" s="13"/>
    </row>
    <row r="161" spans="3:55" x14ac:dyDescent="0.3">
      <c r="C161" s="847" t="s">
        <v>185</v>
      </c>
      <c r="D161" s="824"/>
      <c r="E161" s="824"/>
      <c r="F161" s="824"/>
      <c r="G161" s="824"/>
      <c r="H161" s="824"/>
      <c r="I161" s="439">
        <f>SUM(I149:I160)</f>
        <v>0</v>
      </c>
      <c r="K161" s="342"/>
      <c r="L161" s="13"/>
      <c r="M161" s="13"/>
      <c r="N161" s="13"/>
      <c r="O161" s="13"/>
      <c r="P161" s="13"/>
      <c r="Q161" s="13"/>
      <c r="R161" s="13"/>
      <c r="S161" s="13"/>
      <c r="T161" s="13"/>
      <c r="U161" s="13"/>
      <c r="V161" s="13"/>
      <c r="W161" s="13"/>
      <c r="X161" s="13"/>
      <c r="Y161" s="13"/>
      <c r="Z161" s="13"/>
      <c r="AA161" s="13"/>
      <c r="AB161" s="13"/>
      <c r="AC161" s="13"/>
      <c r="AD161" s="13"/>
      <c r="AE161" s="13"/>
      <c r="AF161" s="13"/>
      <c r="AG161" s="13"/>
      <c r="AH161" s="13"/>
      <c r="AI161" s="13"/>
      <c r="AJ161" s="13"/>
      <c r="AK161" s="13"/>
      <c r="AL161" s="13"/>
      <c r="AM161" s="13"/>
      <c r="AN161" s="13"/>
      <c r="AO161" s="13"/>
      <c r="AP161" s="13"/>
      <c r="AQ161" s="13"/>
      <c r="AR161" s="13"/>
      <c r="AS161" s="13"/>
      <c r="AT161" s="13"/>
      <c r="AU161" s="13"/>
      <c r="AV161" s="13"/>
      <c r="AW161" s="13"/>
      <c r="AX161" s="13"/>
      <c r="AY161" s="13"/>
      <c r="AZ161" s="13"/>
      <c r="BA161" s="13"/>
      <c r="BB161" s="13"/>
      <c r="BC161" s="13"/>
    </row>
    <row r="162" spans="3:55" x14ac:dyDescent="0.3">
      <c r="C162" s="435">
        <v>2.2000000000000002</v>
      </c>
      <c r="D162" s="438" t="s">
        <v>102</v>
      </c>
      <c r="E162" s="438" t="s">
        <v>55</v>
      </c>
      <c r="F162" s="438"/>
      <c r="G162" s="438"/>
      <c r="H162" s="438"/>
      <c r="I162" s="438"/>
      <c r="K162" s="342"/>
      <c r="L162" s="13"/>
      <c r="M162" s="13"/>
      <c r="N162" s="13"/>
      <c r="O162" s="13"/>
      <c r="P162" s="13"/>
      <c r="Q162" s="13"/>
      <c r="R162" s="13"/>
      <c r="S162" s="13"/>
      <c r="T162" s="13"/>
      <c r="U162" s="13"/>
      <c r="V162" s="13"/>
      <c r="W162" s="13"/>
      <c r="X162" s="13"/>
      <c r="Y162" s="13"/>
      <c r="Z162" s="13"/>
      <c r="AA162" s="13"/>
      <c r="AB162" s="13"/>
      <c r="AC162" s="13"/>
      <c r="AD162" s="13"/>
      <c r="AE162" s="13"/>
      <c r="AF162" s="13"/>
      <c r="AG162" s="13"/>
      <c r="AH162" s="13"/>
      <c r="AI162" s="13"/>
      <c r="AJ162" s="13"/>
      <c r="AK162" s="13"/>
      <c r="AL162" s="13"/>
      <c r="AM162" s="13"/>
      <c r="AN162" s="13"/>
      <c r="AO162" s="13"/>
      <c r="AP162" s="13"/>
      <c r="AQ162" s="13"/>
      <c r="AR162" s="13"/>
      <c r="AS162" s="13"/>
      <c r="AT162" s="13"/>
      <c r="AU162" s="13"/>
      <c r="AV162" s="13"/>
      <c r="AW162" s="13"/>
      <c r="AX162" s="13"/>
      <c r="AY162" s="13"/>
      <c r="AZ162" s="13"/>
      <c r="BA162" s="13"/>
      <c r="BB162" s="13"/>
      <c r="BC162" s="13"/>
    </row>
    <row r="163" spans="3:55" ht="102" x14ac:dyDescent="0.3">
      <c r="C163" s="85" t="s">
        <v>235</v>
      </c>
      <c r="D163" s="158" t="s">
        <v>461</v>
      </c>
      <c r="E163" s="158" t="s">
        <v>462</v>
      </c>
      <c r="F163" s="85" t="s">
        <v>151</v>
      </c>
      <c r="G163" s="95">
        <v>4</v>
      </c>
      <c r="H163" s="111"/>
      <c r="I163" s="96">
        <f>H163*G163</f>
        <v>0</v>
      </c>
      <c r="K163" s="342"/>
      <c r="L163" s="13"/>
      <c r="M163" s="13"/>
      <c r="N163" s="13"/>
      <c r="O163" s="13"/>
      <c r="P163" s="13"/>
      <c r="Q163" s="13"/>
      <c r="R163" s="13"/>
      <c r="S163" s="13"/>
      <c r="T163" s="13"/>
      <c r="U163" s="13"/>
      <c r="V163" s="13"/>
      <c r="W163" s="13"/>
      <c r="X163" s="13"/>
      <c r="Y163" s="13"/>
      <c r="Z163" s="13"/>
      <c r="AA163" s="13"/>
      <c r="AB163" s="13"/>
      <c r="AC163" s="13"/>
      <c r="AD163" s="13"/>
      <c r="AE163" s="13"/>
      <c r="AF163" s="13"/>
      <c r="AG163" s="13"/>
      <c r="AH163" s="13"/>
      <c r="AI163" s="13"/>
      <c r="AJ163" s="13"/>
      <c r="AK163" s="13"/>
      <c r="AL163" s="13"/>
      <c r="AM163" s="13"/>
      <c r="AN163" s="13"/>
      <c r="AO163" s="13"/>
      <c r="AP163" s="13"/>
      <c r="AQ163" s="13"/>
      <c r="AR163" s="13"/>
      <c r="AS163" s="13"/>
      <c r="AT163" s="13"/>
      <c r="AU163" s="13"/>
      <c r="AV163" s="13"/>
      <c r="AW163" s="13"/>
      <c r="AX163" s="13"/>
      <c r="AY163" s="13"/>
      <c r="AZ163" s="13"/>
      <c r="BA163" s="13"/>
      <c r="BB163" s="13"/>
      <c r="BC163" s="13"/>
    </row>
    <row r="164" spans="3:55" ht="51" x14ac:dyDescent="0.3">
      <c r="C164" s="85" t="s">
        <v>236</v>
      </c>
      <c r="D164" s="134" t="s">
        <v>623</v>
      </c>
      <c r="E164" s="134" t="s">
        <v>624</v>
      </c>
      <c r="F164" s="85" t="s">
        <v>151</v>
      </c>
      <c r="G164" s="95">
        <v>1</v>
      </c>
      <c r="H164" s="111"/>
      <c r="I164" s="96">
        <f>H164*G164</f>
        <v>0</v>
      </c>
      <c r="K164" s="342"/>
      <c r="L164" s="13"/>
      <c r="M164" s="13"/>
      <c r="N164" s="13"/>
      <c r="O164" s="13"/>
      <c r="P164" s="13"/>
      <c r="Q164" s="13"/>
      <c r="R164" s="13"/>
      <c r="S164" s="13"/>
      <c r="T164" s="13"/>
      <c r="U164" s="13"/>
      <c r="V164" s="13"/>
      <c r="W164" s="13"/>
      <c r="X164" s="13"/>
      <c r="Y164" s="13"/>
      <c r="Z164" s="13"/>
      <c r="AA164" s="13"/>
      <c r="AB164" s="13"/>
      <c r="AC164" s="13"/>
      <c r="AD164" s="13"/>
      <c r="AE164" s="13"/>
      <c r="AF164" s="13"/>
      <c r="AG164" s="13"/>
      <c r="AH164" s="13"/>
      <c r="AI164" s="13"/>
      <c r="AJ164" s="13"/>
      <c r="AK164" s="13"/>
      <c r="AL164" s="13"/>
      <c r="AM164" s="13"/>
      <c r="AN164" s="13"/>
      <c r="AO164" s="13"/>
      <c r="AP164" s="13"/>
      <c r="AQ164" s="13"/>
      <c r="AR164" s="13"/>
      <c r="AS164" s="13"/>
      <c r="AT164" s="13"/>
      <c r="AU164" s="13"/>
      <c r="AV164" s="13"/>
      <c r="AW164" s="13"/>
      <c r="AX164" s="13"/>
      <c r="AY164" s="13"/>
      <c r="AZ164" s="13"/>
      <c r="BA164" s="13"/>
      <c r="BB164" s="13"/>
      <c r="BC164" s="13"/>
    </row>
    <row r="165" spans="3:55" ht="63.75" x14ac:dyDescent="0.3">
      <c r="C165" s="85" t="s">
        <v>237</v>
      </c>
      <c r="D165" s="134" t="s">
        <v>238</v>
      </c>
      <c r="E165" s="134" t="s">
        <v>772</v>
      </c>
      <c r="F165" s="85" t="s">
        <v>151</v>
      </c>
      <c r="G165" s="95">
        <f>G162+G163+G164</f>
        <v>5</v>
      </c>
      <c r="H165" s="111"/>
      <c r="I165" s="96">
        <f>H165*G165</f>
        <v>0</v>
      </c>
      <c r="K165" s="342"/>
      <c r="L165" s="13"/>
      <c r="M165" s="13"/>
      <c r="N165" s="13"/>
      <c r="O165" s="13"/>
      <c r="P165" s="13"/>
      <c r="Q165" s="13"/>
      <c r="R165" s="13"/>
      <c r="S165" s="13"/>
      <c r="T165" s="13"/>
      <c r="U165" s="13"/>
      <c r="V165" s="13"/>
      <c r="W165" s="13"/>
      <c r="X165" s="13"/>
      <c r="Y165" s="13"/>
      <c r="Z165" s="13"/>
      <c r="AA165" s="13"/>
      <c r="AB165" s="13"/>
      <c r="AC165" s="13"/>
      <c r="AD165" s="13"/>
      <c r="AE165" s="13"/>
      <c r="AF165" s="13"/>
      <c r="AG165" s="13"/>
      <c r="AH165" s="13"/>
      <c r="AI165" s="13"/>
      <c r="AJ165" s="13"/>
      <c r="AK165" s="13"/>
      <c r="AL165" s="13"/>
      <c r="AM165" s="13"/>
      <c r="AN165" s="13"/>
      <c r="AO165" s="13"/>
      <c r="AP165" s="13"/>
      <c r="AQ165" s="13"/>
      <c r="AR165" s="13"/>
      <c r="AS165" s="13"/>
      <c r="AT165" s="13"/>
      <c r="AU165" s="13"/>
      <c r="AV165" s="13"/>
      <c r="AW165" s="13"/>
      <c r="AX165" s="13"/>
      <c r="AY165" s="13"/>
      <c r="AZ165" s="13"/>
      <c r="BA165" s="13"/>
      <c r="BB165" s="13"/>
      <c r="BC165" s="13"/>
    </row>
    <row r="166" spans="3:55" ht="22.5" customHeight="1" x14ac:dyDescent="0.3">
      <c r="C166" s="85" t="s">
        <v>239</v>
      </c>
      <c r="D166" s="86" t="s">
        <v>148</v>
      </c>
      <c r="E166" s="86" t="s">
        <v>87</v>
      </c>
      <c r="F166" s="25" t="s">
        <v>184</v>
      </c>
      <c r="G166" s="95">
        <v>1</v>
      </c>
      <c r="H166" s="111"/>
      <c r="I166" s="96">
        <f>H166*G166</f>
        <v>0</v>
      </c>
      <c r="K166" s="342"/>
      <c r="L166" s="13"/>
      <c r="M166" s="13"/>
      <c r="N166" s="13"/>
      <c r="O166" s="13"/>
      <c r="P166" s="13"/>
      <c r="Q166" s="13"/>
      <c r="R166" s="13"/>
      <c r="S166" s="13"/>
      <c r="T166" s="13"/>
      <c r="U166" s="13"/>
      <c r="V166" s="13"/>
      <c r="W166" s="13"/>
      <c r="X166" s="13"/>
      <c r="Y166" s="13"/>
      <c r="Z166" s="13"/>
      <c r="AA166" s="13"/>
      <c r="AB166" s="13"/>
      <c r="AC166" s="13"/>
      <c r="AD166" s="13"/>
      <c r="AE166" s="13"/>
      <c r="AF166" s="13"/>
      <c r="AG166" s="13"/>
      <c r="AH166" s="13"/>
      <c r="AI166" s="13"/>
      <c r="AJ166" s="13"/>
      <c r="AK166" s="13"/>
      <c r="AL166" s="13"/>
      <c r="AM166" s="13"/>
      <c r="AN166" s="13"/>
      <c r="AO166" s="13"/>
      <c r="AP166" s="13"/>
      <c r="AQ166" s="13"/>
      <c r="AR166" s="13"/>
      <c r="AS166" s="13"/>
      <c r="AT166" s="13"/>
      <c r="AU166" s="13"/>
      <c r="AV166" s="13"/>
      <c r="AW166" s="13"/>
      <c r="AX166" s="13"/>
      <c r="AY166" s="13"/>
      <c r="AZ166" s="13"/>
      <c r="BA166" s="13"/>
      <c r="BB166" s="13"/>
      <c r="BC166" s="13"/>
    </row>
    <row r="167" spans="3:55" x14ac:dyDescent="0.3">
      <c r="C167" s="790" t="s">
        <v>157</v>
      </c>
      <c r="D167" s="791"/>
      <c r="E167" s="791"/>
      <c r="F167" s="792"/>
      <c r="G167" s="792"/>
      <c r="H167" s="793"/>
      <c r="I167" s="439">
        <f>SUM(I163:I166)</f>
        <v>0</v>
      </c>
      <c r="K167" s="342"/>
      <c r="L167" s="13"/>
      <c r="M167" s="13"/>
      <c r="N167" s="13"/>
      <c r="O167" s="13"/>
      <c r="P167" s="13"/>
      <c r="Q167" s="13"/>
      <c r="R167" s="13"/>
      <c r="S167" s="13"/>
      <c r="T167" s="13"/>
      <c r="U167" s="13"/>
      <c r="V167" s="13"/>
      <c r="W167" s="13"/>
      <c r="X167" s="13"/>
      <c r="Y167" s="13"/>
      <c r="Z167" s="13"/>
      <c r="AA167" s="13"/>
      <c r="AB167" s="13"/>
      <c r="AC167" s="13"/>
      <c r="AD167" s="13"/>
      <c r="AE167" s="13"/>
      <c r="AF167" s="13"/>
      <c r="AG167" s="13"/>
      <c r="AH167" s="13"/>
      <c r="AI167" s="13"/>
      <c r="AJ167" s="13"/>
      <c r="AK167" s="13"/>
      <c r="AL167" s="13"/>
      <c r="AM167" s="13"/>
      <c r="AN167" s="13"/>
      <c r="AO167" s="13"/>
      <c r="AP167" s="13"/>
      <c r="AQ167" s="13"/>
      <c r="AR167" s="13"/>
      <c r="AS167" s="13"/>
      <c r="AT167" s="13"/>
      <c r="AU167" s="13"/>
      <c r="AV167" s="13"/>
      <c r="AW167" s="13"/>
      <c r="AX167" s="13"/>
      <c r="AY167" s="13"/>
      <c r="AZ167" s="13"/>
      <c r="BA167" s="13"/>
      <c r="BB167" s="13"/>
      <c r="BC167" s="13"/>
    </row>
    <row r="168" spans="3:55" x14ac:dyDescent="0.3">
      <c r="C168" s="440">
        <v>2.2999999999999998</v>
      </c>
      <c r="D168" s="441" t="s">
        <v>492</v>
      </c>
      <c r="E168" s="441" t="s">
        <v>493</v>
      </c>
      <c r="F168" s="441"/>
      <c r="G168" s="441"/>
      <c r="H168" s="441"/>
      <c r="I168" s="441"/>
      <c r="K168" s="342"/>
      <c r="L168" s="13"/>
      <c r="M168" s="13"/>
      <c r="N168" s="13"/>
      <c r="O168" s="13"/>
      <c r="P168" s="13"/>
      <c r="Q168" s="13"/>
      <c r="R168" s="13"/>
      <c r="S168" s="13"/>
      <c r="T168" s="13"/>
      <c r="U168" s="13"/>
      <c r="V168" s="13"/>
      <c r="W168" s="13"/>
      <c r="X168" s="13"/>
      <c r="Y168" s="13"/>
      <c r="Z168" s="13"/>
      <c r="AA168" s="13"/>
      <c r="AB168" s="13"/>
      <c r="AC168" s="13"/>
      <c r="AD168" s="13"/>
      <c r="AE168" s="13"/>
      <c r="AF168" s="13"/>
      <c r="AG168" s="13"/>
      <c r="AH168" s="13"/>
      <c r="AI168" s="13"/>
      <c r="AJ168" s="13"/>
      <c r="AK168" s="13"/>
      <c r="AL168" s="13"/>
      <c r="AM168" s="13"/>
      <c r="AN168" s="13"/>
      <c r="AO168" s="13"/>
      <c r="AP168" s="13"/>
      <c r="AQ168" s="13"/>
      <c r="AR168" s="13"/>
      <c r="AS168" s="13"/>
      <c r="AT168" s="13"/>
      <c r="AU168" s="13"/>
      <c r="AV168" s="13"/>
      <c r="AW168" s="13"/>
      <c r="AX168" s="13"/>
      <c r="AY168" s="13"/>
      <c r="AZ168" s="13"/>
      <c r="BA168" s="13"/>
      <c r="BB168" s="13"/>
      <c r="BC168" s="13"/>
    </row>
    <row r="169" spans="3:55" ht="38.25" x14ac:dyDescent="0.3">
      <c r="C169" s="823" t="s">
        <v>463</v>
      </c>
      <c r="D169" s="194" t="s">
        <v>773</v>
      </c>
      <c r="E169" s="194" t="s">
        <v>496</v>
      </c>
      <c r="F169" s="897" t="s">
        <v>3</v>
      </c>
      <c r="G169" s="824">
        <v>200</v>
      </c>
      <c r="H169" s="818"/>
      <c r="I169" s="896">
        <f>H169*G169</f>
        <v>0</v>
      </c>
      <c r="K169" s="342"/>
      <c r="L169" s="13"/>
      <c r="M169" s="13"/>
      <c r="N169" s="13"/>
      <c r="O169" s="13"/>
      <c r="P169" s="13"/>
      <c r="Q169" s="13"/>
      <c r="R169" s="13"/>
      <c r="S169" s="13"/>
      <c r="T169" s="13"/>
      <c r="U169" s="13"/>
      <c r="V169" s="13"/>
      <c r="W169" s="13"/>
      <c r="X169" s="13"/>
      <c r="Y169" s="13"/>
      <c r="Z169" s="13"/>
      <c r="AA169" s="13"/>
      <c r="AB169" s="13"/>
      <c r="AC169" s="13"/>
      <c r="AD169" s="13"/>
      <c r="AE169" s="13"/>
      <c r="AF169" s="13"/>
      <c r="AG169" s="13"/>
      <c r="AH169" s="13"/>
      <c r="AI169" s="13"/>
      <c r="AJ169" s="13"/>
      <c r="AK169" s="13"/>
      <c r="AL169" s="13"/>
      <c r="AM169" s="13"/>
      <c r="AN169" s="13"/>
      <c r="AO169" s="13"/>
      <c r="AP169" s="13"/>
      <c r="AQ169" s="13"/>
      <c r="AR169" s="13"/>
      <c r="AS169" s="13"/>
      <c r="AT169" s="13"/>
      <c r="AU169" s="13"/>
      <c r="AV169" s="13"/>
      <c r="AW169" s="13"/>
      <c r="AX169" s="13"/>
      <c r="AY169" s="13"/>
      <c r="AZ169" s="13"/>
      <c r="BA169" s="13"/>
      <c r="BB169" s="13"/>
      <c r="BC169" s="13"/>
    </row>
    <row r="170" spans="3:55" x14ac:dyDescent="0.3">
      <c r="C170" s="823"/>
      <c r="D170" s="194" t="s">
        <v>774</v>
      </c>
      <c r="E170" s="194" t="s">
        <v>775</v>
      </c>
      <c r="F170" s="897"/>
      <c r="G170" s="824"/>
      <c r="H170" s="818"/>
      <c r="I170" s="896"/>
      <c r="K170" s="342"/>
      <c r="L170" s="13"/>
      <c r="M170" s="13"/>
      <c r="N170" s="13"/>
      <c r="O170" s="13"/>
      <c r="P170" s="13"/>
      <c r="Q170" s="13"/>
      <c r="R170" s="13"/>
      <c r="S170" s="13"/>
      <c r="T170" s="13"/>
      <c r="U170" s="13"/>
      <c r="V170" s="13"/>
      <c r="W170" s="13"/>
      <c r="X170" s="13"/>
      <c r="Y170" s="13"/>
      <c r="Z170" s="13"/>
      <c r="AA170" s="13"/>
      <c r="AB170" s="13"/>
      <c r="AC170" s="13"/>
      <c r="AD170" s="13"/>
      <c r="AE170" s="13"/>
      <c r="AF170" s="13"/>
      <c r="AG170" s="13"/>
      <c r="AH170" s="13"/>
      <c r="AI170" s="13"/>
      <c r="AJ170" s="13"/>
      <c r="AK170" s="13"/>
      <c r="AL170" s="13"/>
      <c r="AM170" s="13"/>
      <c r="AN170" s="13"/>
      <c r="AO170" s="13"/>
      <c r="AP170" s="13"/>
      <c r="AQ170" s="13"/>
      <c r="AR170" s="13"/>
      <c r="AS170" s="13"/>
      <c r="AT170" s="13"/>
      <c r="AU170" s="13"/>
      <c r="AV170" s="13"/>
      <c r="AW170" s="13"/>
      <c r="AX170" s="13"/>
      <c r="AY170" s="13"/>
      <c r="AZ170" s="13"/>
      <c r="BA170" s="13"/>
      <c r="BB170" s="13"/>
      <c r="BC170" s="13"/>
    </row>
    <row r="171" spans="3:55" x14ac:dyDescent="0.3">
      <c r="C171" s="823" t="s">
        <v>464</v>
      </c>
      <c r="D171" s="194" t="s">
        <v>498</v>
      </c>
      <c r="E171" s="194" t="s">
        <v>499</v>
      </c>
      <c r="F171" s="897" t="s">
        <v>151</v>
      </c>
      <c r="G171" s="824">
        <v>25</v>
      </c>
      <c r="H171" s="818"/>
      <c r="I171" s="896">
        <f>H171*G171</f>
        <v>0</v>
      </c>
      <c r="K171" s="342"/>
      <c r="L171" s="13"/>
      <c r="M171" s="13"/>
      <c r="N171" s="13"/>
      <c r="O171" s="13"/>
      <c r="P171" s="13"/>
      <c r="Q171" s="13"/>
      <c r="R171" s="13"/>
      <c r="S171" s="13"/>
      <c r="T171" s="13"/>
      <c r="U171" s="13"/>
      <c r="V171" s="13"/>
      <c r="W171" s="13"/>
      <c r="X171" s="13"/>
      <c r="Y171" s="13"/>
      <c r="Z171" s="13"/>
      <c r="AA171" s="13"/>
      <c r="AB171" s="13"/>
      <c r="AC171" s="13"/>
      <c r="AD171" s="13"/>
      <c r="AE171" s="13"/>
      <c r="AF171" s="13"/>
      <c r="AG171" s="13"/>
      <c r="AH171" s="13"/>
      <c r="AI171" s="13"/>
      <c r="AJ171" s="13"/>
      <c r="AK171" s="13"/>
      <c r="AL171" s="13"/>
      <c r="AM171" s="13"/>
      <c r="AN171" s="13"/>
      <c r="AO171" s="13"/>
      <c r="AP171" s="13"/>
      <c r="AQ171" s="13"/>
      <c r="AR171" s="13"/>
      <c r="AS171" s="13"/>
      <c r="AT171" s="13"/>
      <c r="AU171" s="13"/>
      <c r="AV171" s="13"/>
      <c r="AW171" s="13"/>
      <c r="AX171" s="13"/>
      <c r="AY171" s="13"/>
      <c r="AZ171" s="13"/>
      <c r="BA171" s="13"/>
      <c r="BB171" s="13"/>
      <c r="BC171" s="13"/>
    </row>
    <row r="172" spans="3:55" x14ac:dyDescent="0.3">
      <c r="C172" s="823"/>
      <c r="D172" s="194" t="s">
        <v>500</v>
      </c>
      <c r="E172" s="194" t="s">
        <v>501</v>
      </c>
      <c r="F172" s="897"/>
      <c r="G172" s="824"/>
      <c r="H172" s="818"/>
      <c r="I172" s="896"/>
      <c r="K172" s="342"/>
      <c r="L172" s="13"/>
      <c r="M172" s="13"/>
      <c r="N172" s="13"/>
      <c r="O172" s="13"/>
      <c r="P172" s="13"/>
      <c r="Q172" s="13"/>
      <c r="R172" s="13"/>
      <c r="S172" s="13"/>
      <c r="T172" s="13"/>
      <c r="U172" s="13"/>
      <c r="V172" s="13"/>
      <c r="W172" s="13"/>
      <c r="X172" s="13"/>
      <c r="Y172" s="13"/>
      <c r="Z172" s="13"/>
      <c r="AA172" s="13"/>
      <c r="AB172" s="13"/>
      <c r="AC172" s="13"/>
      <c r="AD172" s="13"/>
      <c r="AE172" s="13"/>
      <c r="AF172" s="13"/>
      <c r="AG172" s="13"/>
      <c r="AH172" s="13"/>
      <c r="AI172" s="13"/>
      <c r="AJ172" s="13"/>
      <c r="AK172" s="13"/>
      <c r="AL172" s="13"/>
      <c r="AM172" s="13"/>
      <c r="AN172" s="13"/>
      <c r="AO172" s="13"/>
      <c r="AP172" s="13"/>
      <c r="AQ172" s="13"/>
      <c r="AR172" s="13"/>
      <c r="AS172" s="13"/>
      <c r="AT172" s="13"/>
      <c r="AU172" s="13"/>
      <c r="AV172" s="13"/>
      <c r="AW172" s="13"/>
      <c r="AX172" s="13"/>
      <c r="AY172" s="13"/>
      <c r="AZ172" s="13"/>
      <c r="BA172" s="13"/>
      <c r="BB172" s="13"/>
      <c r="BC172" s="13"/>
    </row>
    <row r="173" spans="3:55" x14ac:dyDescent="0.3">
      <c r="C173" s="85" t="s">
        <v>465</v>
      </c>
      <c r="D173" s="194" t="s">
        <v>503</v>
      </c>
      <c r="E173" s="86" t="s">
        <v>504</v>
      </c>
      <c r="F173" s="25" t="s">
        <v>151</v>
      </c>
      <c r="G173" s="95">
        <v>10</v>
      </c>
      <c r="H173" s="111"/>
      <c r="I173" s="442">
        <f t="shared" ref="I173:I178" si="7">H173*G173</f>
        <v>0</v>
      </c>
      <c r="K173" s="342"/>
      <c r="L173" s="13"/>
      <c r="M173" s="13"/>
      <c r="N173" s="13"/>
      <c r="O173" s="13"/>
      <c r="P173" s="13"/>
      <c r="Q173" s="13"/>
      <c r="R173" s="13"/>
      <c r="S173" s="13"/>
      <c r="T173" s="13"/>
      <c r="U173" s="13"/>
      <c r="V173" s="13"/>
      <c r="W173" s="13"/>
      <c r="X173" s="13"/>
      <c r="Y173" s="13"/>
      <c r="Z173" s="13"/>
      <c r="AA173" s="13"/>
      <c r="AB173" s="13"/>
      <c r="AC173" s="13"/>
      <c r="AD173" s="13"/>
      <c r="AE173" s="13"/>
      <c r="AF173" s="13"/>
      <c r="AG173" s="13"/>
      <c r="AH173" s="13"/>
      <c r="AI173" s="13"/>
      <c r="AJ173" s="13"/>
      <c r="AK173" s="13"/>
      <c r="AL173" s="13"/>
      <c r="AM173" s="13"/>
      <c r="AN173" s="13"/>
      <c r="AO173" s="13"/>
      <c r="AP173" s="13"/>
      <c r="AQ173" s="13"/>
      <c r="AR173" s="13"/>
      <c r="AS173" s="13"/>
      <c r="AT173" s="13"/>
      <c r="AU173" s="13"/>
      <c r="AV173" s="13"/>
      <c r="AW173" s="13"/>
      <c r="AX173" s="13"/>
      <c r="AY173" s="13"/>
      <c r="AZ173" s="13"/>
      <c r="BA173" s="13"/>
      <c r="BB173" s="13"/>
      <c r="BC173" s="13"/>
    </row>
    <row r="174" spans="3:55" ht="27" x14ac:dyDescent="0.3">
      <c r="C174" s="823" t="s">
        <v>466</v>
      </c>
      <c r="D174" s="194" t="s">
        <v>506</v>
      </c>
      <c r="E174" s="86" t="s">
        <v>507</v>
      </c>
      <c r="F174" s="25" t="s">
        <v>151</v>
      </c>
      <c r="G174" s="95">
        <v>100</v>
      </c>
      <c r="H174" s="111"/>
      <c r="I174" s="442">
        <f t="shared" si="7"/>
        <v>0</v>
      </c>
      <c r="K174" s="342"/>
      <c r="L174" s="13"/>
      <c r="M174" s="13"/>
      <c r="N174" s="13"/>
      <c r="O174" s="13"/>
      <c r="P174" s="13"/>
      <c r="Q174" s="13"/>
      <c r="R174" s="13"/>
      <c r="S174" s="13"/>
      <c r="T174" s="13"/>
      <c r="U174" s="13"/>
      <c r="V174" s="13"/>
      <c r="W174" s="13"/>
      <c r="X174" s="13"/>
      <c r="Y174" s="13"/>
      <c r="Z174" s="13"/>
      <c r="AA174" s="13"/>
      <c r="AB174" s="13"/>
      <c r="AC174" s="13"/>
      <c r="AD174" s="13"/>
      <c r="AE174" s="13"/>
      <c r="AF174" s="13"/>
      <c r="AG174" s="13"/>
      <c r="AH174" s="13"/>
      <c r="AI174" s="13"/>
      <c r="AJ174" s="13"/>
      <c r="AK174" s="13"/>
      <c r="AL174" s="13"/>
      <c r="AM174" s="13"/>
      <c r="AN174" s="13"/>
      <c r="AO174" s="13"/>
      <c r="AP174" s="13"/>
      <c r="AQ174" s="13"/>
      <c r="AR174" s="13"/>
      <c r="AS174" s="13"/>
      <c r="AT174" s="13"/>
      <c r="AU174" s="13"/>
      <c r="AV174" s="13"/>
      <c r="AW174" s="13"/>
      <c r="AX174" s="13"/>
      <c r="AY174" s="13"/>
      <c r="AZ174" s="13"/>
      <c r="BA174" s="13"/>
      <c r="BB174" s="13"/>
      <c r="BC174" s="13"/>
    </row>
    <row r="175" spans="3:55" ht="27" x14ac:dyDescent="0.3">
      <c r="C175" s="823"/>
      <c r="D175" s="194" t="s">
        <v>509</v>
      </c>
      <c r="E175" s="86" t="s">
        <v>510</v>
      </c>
      <c r="F175" s="25" t="s">
        <v>151</v>
      </c>
      <c r="G175" s="95">
        <v>25</v>
      </c>
      <c r="H175" s="111"/>
      <c r="I175" s="442">
        <f t="shared" si="7"/>
        <v>0</v>
      </c>
      <c r="K175" s="342"/>
      <c r="L175" s="13"/>
      <c r="M175" s="13"/>
      <c r="N175" s="13"/>
      <c r="O175" s="13"/>
      <c r="P175" s="13"/>
      <c r="Q175" s="13"/>
      <c r="R175" s="13"/>
      <c r="S175" s="13"/>
      <c r="T175" s="13"/>
      <c r="U175" s="13"/>
      <c r="V175" s="13"/>
      <c r="W175" s="13"/>
      <c r="X175" s="13"/>
      <c r="Y175" s="13"/>
      <c r="Z175" s="13"/>
      <c r="AA175" s="13"/>
      <c r="AB175" s="13"/>
      <c r="AC175" s="13"/>
      <c r="AD175" s="13"/>
      <c r="AE175" s="13"/>
      <c r="AF175" s="13"/>
      <c r="AG175" s="13"/>
      <c r="AH175" s="13"/>
      <c r="AI175" s="13"/>
      <c r="AJ175" s="13"/>
      <c r="AK175" s="13"/>
      <c r="AL175" s="13"/>
      <c r="AM175" s="13"/>
      <c r="AN175" s="13"/>
      <c r="AO175" s="13"/>
      <c r="AP175" s="13"/>
      <c r="AQ175" s="13"/>
      <c r="AR175" s="13"/>
      <c r="AS175" s="13"/>
      <c r="AT175" s="13"/>
      <c r="AU175" s="13"/>
      <c r="AV175" s="13"/>
      <c r="AW175" s="13"/>
      <c r="AX175" s="13"/>
      <c r="AY175" s="13"/>
      <c r="AZ175" s="13"/>
      <c r="BA175" s="13"/>
      <c r="BB175" s="13"/>
      <c r="BC175" s="13"/>
    </row>
    <row r="176" spans="3:55" ht="25.5" x14ac:dyDescent="0.3">
      <c r="C176" s="85" t="s">
        <v>467</v>
      </c>
      <c r="D176" s="194" t="s">
        <v>512</v>
      </c>
      <c r="E176" s="158" t="s">
        <v>513</v>
      </c>
      <c r="F176" s="25" t="s">
        <v>151</v>
      </c>
      <c r="G176" s="95">
        <v>5</v>
      </c>
      <c r="H176" s="111"/>
      <c r="I176" s="442">
        <f>H176*G176</f>
        <v>0</v>
      </c>
      <c r="K176" s="342"/>
      <c r="L176" s="13"/>
      <c r="M176" s="13"/>
      <c r="N176" s="13"/>
      <c r="O176" s="13"/>
      <c r="P176" s="13"/>
      <c r="Q176" s="13"/>
      <c r="R176" s="13"/>
      <c r="S176" s="13"/>
      <c r="T176" s="13"/>
      <c r="U176" s="13"/>
      <c r="V176" s="13"/>
      <c r="W176" s="13"/>
      <c r="X176" s="13"/>
      <c r="Y176" s="13"/>
      <c r="Z176" s="13"/>
      <c r="AA176" s="13"/>
      <c r="AB176" s="13"/>
      <c r="AC176" s="13"/>
      <c r="AD176" s="13"/>
      <c r="AE176" s="13"/>
      <c r="AF176" s="13"/>
      <c r="AG176" s="13"/>
      <c r="AH176" s="13"/>
      <c r="AI176" s="13"/>
      <c r="AJ176" s="13"/>
      <c r="AK176" s="13"/>
      <c r="AL176" s="13"/>
      <c r="AM176" s="13"/>
      <c r="AN176" s="13"/>
      <c r="AO176" s="13"/>
      <c r="AP176" s="13"/>
      <c r="AQ176" s="13"/>
      <c r="AR176" s="13"/>
      <c r="AS176" s="13"/>
      <c r="AT176" s="13"/>
      <c r="AU176" s="13"/>
      <c r="AV176" s="13"/>
      <c r="AW176" s="13"/>
      <c r="AX176" s="13"/>
      <c r="AY176" s="13"/>
      <c r="AZ176" s="13"/>
      <c r="BA176" s="13"/>
      <c r="BB176" s="13"/>
      <c r="BC176" s="13"/>
    </row>
    <row r="177" spans="1:55" ht="38.25" x14ac:dyDescent="0.3">
      <c r="C177" s="85" t="s">
        <v>468</v>
      </c>
      <c r="D177" s="194" t="s">
        <v>515</v>
      </c>
      <c r="E177" s="134" t="s">
        <v>516</v>
      </c>
      <c r="F177" s="25" t="s">
        <v>151</v>
      </c>
      <c r="G177" s="95">
        <v>2</v>
      </c>
      <c r="H177" s="111"/>
      <c r="I177" s="442">
        <f t="shared" si="7"/>
        <v>0</v>
      </c>
      <c r="K177" s="342"/>
      <c r="L177" s="13"/>
      <c r="M177" s="13"/>
      <c r="N177" s="13"/>
      <c r="O177" s="13"/>
      <c r="P177" s="13"/>
      <c r="Q177" s="13"/>
      <c r="R177" s="13"/>
      <c r="S177" s="13"/>
      <c r="T177" s="13"/>
      <c r="U177" s="13"/>
      <c r="V177" s="13"/>
      <c r="W177" s="13"/>
      <c r="X177" s="13"/>
      <c r="Y177" s="13"/>
      <c r="Z177" s="13"/>
      <c r="AA177" s="13"/>
      <c r="AB177" s="13"/>
      <c r="AC177" s="13"/>
      <c r="AD177" s="13"/>
      <c r="AE177" s="13"/>
      <c r="AF177" s="13"/>
      <c r="AG177" s="13"/>
      <c r="AH177" s="13"/>
      <c r="AI177" s="13"/>
      <c r="AJ177" s="13"/>
      <c r="AK177" s="13"/>
      <c r="AL177" s="13"/>
      <c r="AM177" s="13"/>
      <c r="AN177" s="13"/>
      <c r="AO177" s="13"/>
      <c r="AP177" s="13"/>
      <c r="AQ177" s="13"/>
      <c r="AR177" s="13"/>
      <c r="AS177" s="13"/>
      <c r="AT177" s="13"/>
      <c r="AU177" s="13"/>
      <c r="AV177" s="13"/>
      <c r="AW177" s="13"/>
      <c r="AX177" s="13"/>
      <c r="AY177" s="13"/>
      <c r="AZ177" s="13"/>
      <c r="BA177" s="13"/>
      <c r="BB177" s="13"/>
      <c r="BC177" s="13"/>
    </row>
    <row r="178" spans="1:55" x14ac:dyDescent="0.3">
      <c r="C178" s="85" t="s">
        <v>469</v>
      </c>
      <c r="D178" s="158" t="s">
        <v>517</v>
      </c>
      <c r="E178" s="86" t="s">
        <v>518</v>
      </c>
      <c r="F178" s="25" t="s">
        <v>184</v>
      </c>
      <c r="G178" s="95">
        <v>1</v>
      </c>
      <c r="H178" s="111"/>
      <c r="I178" s="442">
        <f t="shared" si="7"/>
        <v>0</v>
      </c>
      <c r="K178" s="342"/>
      <c r="L178" s="13"/>
      <c r="M178" s="13"/>
      <c r="N178" s="13"/>
      <c r="O178" s="13"/>
      <c r="P178" s="13"/>
      <c r="Q178" s="13"/>
      <c r="R178" s="13"/>
      <c r="S178" s="13"/>
      <c r="T178" s="13"/>
      <c r="U178" s="13"/>
      <c r="V178" s="13"/>
      <c r="W178" s="13"/>
      <c r="X178" s="13"/>
      <c r="Y178" s="13"/>
      <c r="Z178" s="13"/>
      <c r="AA178" s="13"/>
      <c r="AB178" s="13"/>
      <c r="AC178" s="13"/>
      <c r="AD178" s="13"/>
      <c r="AE178" s="13"/>
      <c r="AF178" s="13"/>
      <c r="AG178" s="13"/>
      <c r="AH178" s="13"/>
      <c r="AI178" s="13"/>
      <c r="AJ178" s="13"/>
      <c r="AK178" s="13"/>
      <c r="AL178" s="13"/>
      <c r="AM178" s="13"/>
      <c r="AN178" s="13"/>
      <c r="AO178" s="13"/>
      <c r="AP178" s="13"/>
      <c r="AQ178" s="13"/>
      <c r="AR178" s="13"/>
      <c r="AS178" s="13"/>
      <c r="AT178" s="13"/>
      <c r="AU178" s="13"/>
      <c r="AV178" s="13"/>
      <c r="AW178" s="13"/>
      <c r="AX178" s="13"/>
      <c r="AY178" s="13"/>
      <c r="AZ178" s="13"/>
      <c r="BA178" s="13"/>
      <c r="BB178" s="13"/>
      <c r="BC178" s="13"/>
    </row>
    <row r="179" spans="1:55" x14ac:dyDescent="0.3">
      <c r="C179" s="790" t="s">
        <v>157</v>
      </c>
      <c r="D179" s="791"/>
      <c r="E179" s="791"/>
      <c r="F179" s="792"/>
      <c r="G179" s="792"/>
      <c r="H179" s="793"/>
      <c r="I179" s="443">
        <f>SUM(I169:I178)</f>
        <v>0</v>
      </c>
      <c r="K179" s="342"/>
      <c r="L179" s="13"/>
      <c r="M179" s="13"/>
      <c r="N179" s="13"/>
      <c r="O179" s="13"/>
      <c r="P179" s="13"/>
      <c r="Q179" s="13"/>
      <c r="R179" s="13"/>
      <c r="S179" s="13"/>
      <c r="T179" s="13"/>
      <c r="U179" s="13"/>
      <c r="V179" s="13"/>
      <c r="W179" s="13"/>
      <c r="X179" s="13"/>
      <c r="Y179" s="13"/>
      <c r="Z179" s="13"/>
      <c r="AA179" s="13"/>
      <c r="AB179" s="13"/>
      <c r="AC179" s="13"/>
      <c r="AD179" s="13"/>
      <c r="AE179" s="13"/>
      <c r="AF179" s="13"/>
      <c r="AG179" s="13"/>
      <c r="AH179" s="13"/>
      <c r="AI179" s="13"/>
      <c r="AJ179" s="13"/>
      <c r="AK179" s="13"/>
      <c r="AL179" s="13"/>
      <c r="AM179" s="13"/>
      <c r="AN179" s="13"/>
      <c r="AO179" s="13"/>
      <c r="AP179" s="13"/>
      <c r="AQ179" s="13"/>
      <c r="AR179" s="13"/>
      <c r="AS179" s="13"/>
      <c r="AT179" s="13"/>
      <c r="AU179" s="13"/>
      <c r="AV179" s="13"/>
      <c r="AW179" s="13"/>
      <c r="AX179" s="13"/>
      <c r="AY179" s="13"/>
      <c r="AZ179" s="13"/>
      <c r="BA179" s="13"/>
      <c r="BB179" s="13"/>
      <c r="BC179" s="13"/>
    </row>
    <row r="180" spans="1:55" x14ac:dyDescent="0.3">
      <c r="C180" s="435">
        <v>2.4</v>
      </c>
      <c r="D180" s="438" t="s">
        <v>776</v>
      </c>
      <c r="E180" s="438" t="s">
        <v>777</v>
      </c>
      <c r="F180" s="438"/>
      <c r="G180" s="444"/>
      <c r="H180" s="444"/>
      <c r="I180" s="444"/>
      <c r="K180" s="342"/>
      <c r="L180" s="13"/>
      <c r="M180" s="13"/>
      <c r="N180" s="13"/>
      <c r="O180" s="13"/>
      <c r="P180" s="13"/>
      <c r="Q180" s="13"/>
      <c r="R180" s="13"/>
      <c r="S180" s="13"/>
      <c r="T180" s="13"/>
      <c r="U180" s="13"/>
      <c r="V180" s="13"/>
      <c r="W180" s="13"/>
      <c r="X180" s="13"/>
      <c r="Y180" s="13"/>
      <c r="Z180" s="13"/>
      <c r="AA180" s="13"/>
      <c r="AB180" s="13"/>
      <c r="AC180" s="13"/>
      <c r="AD180" s="13"/>
      <c r="AE180" s="13"/>
      <c r="AF180" s="13"/>
      <c r="AG180" s="13"/>
      <c r="AH180" s="13"/>
      <c r="AI180" s="13"/>
      <c r="AJ180" s="13"/>
      <c r="AK180" s="13"/>
      <c r="AL180" s="13"/>
      <c r="AM180" s="13"/>
      <c r="AN180" s="13"/>
      <c r="AO180" s="13"/>
      <c r="AP180" s="13"/>
      <c r="AQ180" s="13"/>
      <c r="AR180" s="13"/>
      <c r="AS180" s="13"/>
      <c r="AT180" s="13"/>
      <c r="AU180" s="13"/>
      <c r="AV180" s="13"/>
      <c r="AW180" s="13"/>
      <c r="AX180" s="13"/>
      <c r="AY180" s="13"/>
      <c r="AZ180" s="13"/>
      <c r="BA180" s="13"/>
      <c r="BB180" s="13"/>
      <c r="BC180" s="13"/>
    </row>
    <row r="181" spans="1:55" ht="165.75" x14ac:dyDescent="0.3">
      <c r="C181" s="85" t="s">
        <v>494</v>
      </c>
      <c r="D181" s="445" t="s">
        <v>778</v>
      </c>
      <c r="E181" s="445" t="s">
        <v>779</v>
      </c>
      <c r="F181" s="95" t="s">
        <v>151</v>
      </c>
      <c r="G181" s="446">
        <v>1</v>
      </c>
      <c r="H181" s="446"/>
      <c r="I181" s="446">
        <f>H181*G181</f>
        <v>0</v>
      </c>
      <c r="K181" s="342"/>
      <c r="L181" s="13"/>
      <c r="M181" s="13"/>
      <c r="N181" s="13"/>
      <c r="O181" s="13"/>
      <c r="P181" s="13"/>
      <c r="Q181" s="13"/>
      <c r="R181" s="13"/>
      <c r="S181" s="13"/>
      <c r="T181" s="13"/>
      <c r="U181" s="13"/>
      <c r="V181" s="13"/>
      <c r="W181" s="13"/>
      <c r="X181" s="13"/>
      <c r="Y181" s="13"/>
      <c r="Z181" s="13"/>
      <c r="AA181" s="13"/>
      <c r="AB181" s="13"/>
      <c r="AC181" s="13"/>
      <c r="AD181" s="13"/>
      <c r="AE181" s="13"/>
      <c r="AF181" s="13"/>
      <c r="AG181" s="13"/>
      <c r="AH181" s="13"/>
      <c r="AI181" s="13"/>
      <c r="AJ181" s="13"/>
      <c r="AK181" s="13"/>
      <c r="AL181" s="13"/>
      <c r="AM181" s="13"/>
      <c r="AN181" s="13"/>
      <c r="AO181" s="13"/>
      <c r="AP181" s="13"/>
      <c r="AQ181" s="13"/>
      <c r="AR181" s="13"/>
      <c r="AS181" s="13"/>
      <c r="AT181" s="13"/>
      <c r="AU181" s="13"/>
      <c r="AV181" s="13"/>
      <c r="AW181" s="13"/>
      <c r="AX181" s="13"/>
      <c r="AY181" s="13"/>
      <c r="AZ181" s="13"/>
      <c r="BA181" s="13"/>
      <c r="BB181" s="13"/>
      <c r="BC181" s="13"/>
    </row>
    <row r="182" spans="1:55" x14ac:dyDescent="0.3">
      <c r="C182" s="790" t="s">
        <v>157</v>
      </c>
      <c r="D182" s="791"/>
      <c r="E182" s="791"/>
      <c r="F182" s="792"/>
      <c r="G182" s="792"/>
      <c r="H182" s="793"/>
      <c r="I182" s="443">
        <f>SUM(I181)</f>
        <v>0</v>
      </c>
      <c r="K182" s="342"/>
      <c r="L182" s="13"/>
      <c r="M182" s="13"/>
      <c r="N182" s="13"/>
      <c r="O182" s="13"/>
      <c r="P182" s="13"/>
      <c r="Q182" s="13"/>
      <c r="R182" s="13"/>
      <c r="S182" s="13"/>
      <c r="T182" s="13"/>
      <c r="U182" s="13"/>
      <c r="V182" s="13"/>
      <c r="W182" s="13"/>
      <c r="X182" s="13"/>
      <c r="Y182" s="13"/>
      <c r="Z182" s="13"/>
      <c r="AA182" s="13"/>
      <c r="AB182" s="13"/>
      <c r="AC182" s="13"/>
      <c r="AD182" s="13"/>
      <c r="AE182" s="13"/>
      <c r="AF182" s="13"/>
      <c r="AG182" s="13"/>
      <c r="AH182" s="13"/>
      <c r="AI182" s="13"/>
      <c r="AJ182" s="13"/>
      <c r="AK182" s="13"/>
      <c r="AL182" s="13"/>
      <c r="AM182" s="13"/>
      <c r="AN182" s="13"/>
      <c r="AO182" s="13"/>
      <c r="AP182" s="13"/>
      <c r="AQ182" s="13"/>
      <c r="AR182" s="13"/>
      <c r="AS182" s="13"/>
      <c r="AT182" s="13"/>
      <c r="AU182" s="13"/>
      <c r="AV182" s="13"/>
      <c r="AW182" s="13"/>
      <c r="AX182" s="13"/>
      <c r="AY182" s="13"/>
      <c r="AZ182" s="13"/>
      <c r="BA182" s="13"/>
      <c r="BB182" s="13"/>
      <c r="BC182" s="13"/>
    </row>
    <row r="183" spans="1:55" x14ac:dyDescent="0.3">
      <c r="C183" s="447" t="s">
        <v>10</v>
      </c>
      <c r="D183" s="431" t="s">
        <v>103</v>
      </c>
      <c r="E183" s="319" t="s">
        <v>56</v>
      </c>
      <c r="F183" s="448"/>
      <c r="G183" s="448"/>
      <c r="H183" s="449"/>
      <c r="I183" s="432">
        <f>I161+I167+I179+I182+I147</f>
        <v>0</v>
      </c>
      <c r="K183" s="342"/>
      <c r="L183" s="13"/>
      <c r="M183" s="13"/>
      <c r="N183" s="13"/>
      <c r="O183" s="13"/>
      <c r="P183" s="13"/>
      <c r="Q183" s="13"/>
      <c r="R183" s="13"/>
      <c r="S183" s="13"/>
      <c r="T183" s="13"/>
      <c r="U183" s="13"/>
      <c r="V183" s="13"/>
      <c r="W183" s="13"/>
      <c r="X183" s="13"/>
      <c r="Y183" s="13"/>
      <c r="Z183" s="13"/>
      <c r="AA183" s="13"/>
      <c r="AB183" s="13"/>
      <c r="AC183" s="13"/>
      <c r="AD183" s="13"/>
      <c r="AE183" s="13"/>
      <c r="AF183" s="13"/>
      <c r="AG183" s="13"/>
      <c r="AH183" s="13"/>
      <c r="AI183" s="13"/>
      <c r="AJ183" s="13"/>
      <c r="AK183" s="13"/>
      <c r="AL183" s="13"/>
      <c r="AM183" s="13"/>
      <c r="AN183" s="13"/>
      <c r="AO183" s="13"/>
      <c r="AP183" s="13"/>
      <c r="AQ183" s="13"/>
      <c r="AR183" s="13"/>
      <c r="AS183" s="13"/>
      <c r="AT183" s="13"/>
      <c r="AU183" s="13"/>
      <c r="AV183" s="13"/>
      <c r="AW183" s="13"/>
      <c r="AX183" s="13"/>
      <c r="AY183" s="13"/>
      <c r="AZ183" s="13"/>
      <c r="BA183" s="13"/>
      <c r="BB183" s="13"/>
      <c r="BC183" s="13"/>
    </row>
    <row r="184" spans="1:55" ht="4.5" customHeight="1" x14ac:dyDescent="0.3">
      <c r="C184" s="305"/>
      <c r="D184" s="305"/>
      <c r="E184" s="306"/>
      <c r="F184" s="307"/>
      <c r="G184" s="307"/>
      <c r="H184" s="307"/>
      <c r="I184" s="308"/>
    </row>
    <row r="185" spans="1:55" x14ac:dyDescent="0.3">
      <c r="C185" s="450">
        <v>3</v>
      </c>
      <c r="D185" s="367" t="s">
        <v>104</v>
      </c>
      <c r="E185" s="876" t="s">
        <v>77</v>
      </c>
      <c r="F185" s="877"/>
      <c r="G185" s="877"/>
      <c r="H185" s="877"/>
      <c r="I185" s="878"/>
    </row>
    <row r="186" spans="1:55" ht="40.9" customHeight="1" x14ac:dyDescent="0.3">
      <c r="C186" s="24" t="s">
        <v>155</v>
      </c>
      <c r="D186" s="34" t="s">
        <v>105</v>
      </c>
      <c r="E186" s="34" t="s">
        <v>40</v>
      </c>
      <c r="F186" s="23" t="s">
        <v>175</v>
      </c>
      <c r="G186" s="24" t="s">
        <v>174</v>
      </c>
      <c r="H186" s="369" t="s">
        <v>176</v>
      </c>
      <c r="I186" s="370" t="s">
        <v>156</v>
      </c>
    </row>
    <row r="187" spans="1:55" x14ac:dyDescent="0.3">
      <c r="C187" s="23" t="s">
        <v>41</v>
      </c>
      <c r="D187" s="23" t="s">
        <v>42</v>
      </c>
      <c r="E187" s="25" t="s">
        <v>43</v>
      </c>
      <c r="F187" s="22" t="s">
        <v>44</v>
      </c>
      <c r="G187" s="27" t="s">
        <v>45</v>
      </c>
      <c r="H187" s="371" t="s">
        <v>46</v>
      </c>
      <c r="I187" s="372" t="s">
        <v>47</v>
      </c>
    </row>
    <row r="188" spans="1:55" ht="15" customHeight="1" x14ac:dyDescent="0.3">
      <c r="C188" s="451">
        <v>3.1</v>
      </c>
      <c r="D188" s="452" t="s">
        <v>153</v>
      </c>
      <c r="E188" s="453" t="s">
        <v>154</v>
      </c>
      <c r="F188" s="453"/>
      <c r="G188" s="453"/>
      <c r="H188" s="453"/>
      <c r="I188" s="454"/>
    </row>
    <row r="189" spans="1:55" s="13" customFormat="1" ht="31.9" customHeight="1" x14ac:dyDescent="0.3">
      <c r="A189" s="1"/>
      <c r="B189" s="1"/>
      <c r="C189" s="894" t="s">
        <v>11</v>
      </c>
      <c r="D189" s="212" t="s">
        <v>242</v>
      </c>
      <c r="E189" s="213" t="s">
        <v>243</v>
      </c>
      <c r="F189" s="456"/>
      <c r="G189" s="456"/>
      <c r="H189" s="456"/>
      <c r="I189" s="457"/>
      <c r="J189" s="362"/>
      <c r="K189" s="342"/>
    </row>
    <row r="190" spans="1:55" s="13" customFormat="1" ht="15" customHeight="1" x14ac:dyDescent="0.3">
      <c r="A190" s="1"/>
      <c r="B190" s="1"/>
      <c r="C190" s="895"/>
      <c r="D190" s="213" t="s">
        <v>780</v>
      </c>
      <c r="E190" s="213" t="s">
        <v>780</v>
      </c>
      <c r="F190" s="266" t="s">
        <v>151</v>
      </c>
      <c r="G190" s="95">
        <v>3</v>
      </c>
      <c r="H190" s="248"/>
      <c r="I190" s="458">
        <f>H190*G190</f>
        <v>0</v>
      </c>
      <c r="J190" s="362"/>
      <c r="K190" s="342"/>
    </row>
    <row r="191" spans="1:55" s="13" customFormat="1" ht="15" customHeight="1" x14ac:dyDescent="0.3">
      <c r="A191" s="1"/>
      <c r="B191" s="1"/>
      <c r="C191" s="894" t="s">
        <v>12</v>
      </c>
      <c r="D191" s="459" t="s">
        <v>214</v>
      </c>
      <c r="E191" s="211" t="s">
        <v>215</v>
      </c>
      <c r="F191" s="85"/>
      <c r="G191" s="71"/>
      <c r="H191" s="248"/>
      <c r="I191" s="458"/>
      <c r="J191" s="362"/>
      <c r="K191" s="342"/>
    </row>
    <row r="192" spans="1:55" s="13" customFormat="1" ht="15" customHeight="1" x14ac:dyDescent="0.3">
      <c r="A192" s="1"/>
      <c r="B192" s="1"/>
      <c r="C192" s="895"/>
      <c r="D192" s="211" t="s">
        <v>244</v>
      </c>
      <c r="E192" s="211" t="s">
        <v>244</v>
      </c>
      <c r="F192" s="85" t="s">
        <v>3</v>
      </c>
      <c r="G192" s="71">
        <v>30</v>
      </c>
      <c r="H192" s="460"/>
      <c r="I192" s="458">
        <f>G192*H192</f>
        <v>0</v>
      </c>
      <c r="J192" s="362"/>
      <c r="K192" s="342"/>
    </row>
    <row r="193" spans="3:11" ht="52.5" x14ac:dyDescent="0.3">
      <c r="C193" s="894" t="s">
        <v>13</v>
      </c>
      <c r="D193" s="461" t="s">
        <v>781</v>
      </c>
      <c r="E193" s="462" t="s">
        <v>782</v>
      </c>
      <c r="F193" s="85" t="s">
        <v>263</v>
      </c>
      <c r="G193" s="95">
        <v>21</v>
      </c>
      <c r="H193" s="248"/>
      <c r="I193" s="463">
        <f>H193*G193</f>
        <v>0</v>
      </c>
    </row>
    <row r="194" spans="3:11" ht="15" customHeight="1" x14ac:dyDescent="0.3">
      <c r="C194" s="895"/>
      <c r="D194" s="228" t="s">
        <v>783</v>
      </c>
      <c r="E194" s="211" t="s">
        <v>784</v>
      </c>
      <c r="F194" s="85" t="s">
        <v>263</v>
      </c>
      <c r="G194" s="95">
        <v>21</v>
      </c>
      <c r="H194" s="248"/>
      <c r="I194" s="463">
        <f>H194*G194</f>
        <v>0</v>
      </c>
    </row>
    <row r="195" spans="3:11" ht="58.15" customHeight="1" x14ac:dyDescent="0.3">
      <c r="C195" s="455" t="s">
        <v>19</v>
      </c>
      <c r="D195" s="211" t="s">
        <v>785</v>
      </c>
      <c r="E195" s="211" t="s">
        <v>786</v>
      </c>
      <c r="F195" s="85" t="s">
        <v>787</v>
      </c>
      <c r="G195" s="95">
        <v>1</v>
      </c>
      <c r="H195" s="248"/>
      <c r="I195" s="464">
        <f>H195*G195</f>
        <v>0</v>
      </c>
    </row>
    <row r="196" spans="3:11" ht="15" customHeight="1" x14ac:dyDescent="0.3">
      <c r="C196" s="455" t="s">
        <v>162</v>
      </c>
      <c r="D196" s="465" t="s">
        <v>152</v>
      </c>
      <c r="E196" s="465" t="s">
        <v>61</v>
      </c>
      <c r="F196" s="68" t="s">
        <v>151</v>
      </c>
      <c r="G196" s="105">
        <v>8</v>
      </c>
      <c r="H196" s="466"/>
      <c r="I196" s="464">
        <f>H196*G196</f>
        <v>0</v>
      </c>
    </row>
    <row r="197" spans="3:11" ht="15" customHeight="1" x14ac:dyDescent="0.3">
      <c r="C197" s="467"/>
      <c r="D197" s="899" t="s">
        <v>788</v>
      </c>
      <c r="E197" s="900"/>
      <c r="F197" s="900"/>
      <c r="G197" s="900"/>
      <c r="H197" s="901"/>
      <c r="I197" s="468">
        <f>SUM(I190:I196)</f>
        <v>0</v>
      </c>
    </row>
    <row r="198" spans="3:11" ht="15" customHeight="1" x14ac:dyDescent="0.3">
      <c r="C198" s="469">
        <v>3.2</v>
      </c>
      <c r="D198" s="470" t="s">
        <v>158</v>
      </c>
      <c r="E198" s="902" t="s">
        <v>159</v>
      </c>
      <c r="F198" s="903"/>
      <c r="G198" s="903"/>
      <c r="H198" s="903"/>
      <c r="I198" s="904"/>
    </row>
    <row r="199" spans="3:11" ht="123.75" customHeight="1" x14ac:dyDescent="0.3">
      <c r="C199" s="236" t="s">
        <v>18</v>
      </c>
      <c r="D199" s="471" t="s">
        <v>789</v>
      </c>
      <c r="E199" s="135" t="s">
        <v>790</v>
      </c>
      <c r="F199" s="359" t="s">
        <v>263</v>
      </c>
      <c r="G199" s="110">
        <v>1</v>
      </c>
      <c r="H199" s="472"/>
      <c r="I199" s="473">
        <f>H199*G199</f>
        <v>0</v>
      </c>
      <c r="J199" s="346"/>
    </row>
    <row r="200" spans="3:11" ht="117.75" customHeight="1" x14ac:dyDescent="0.3">
      <c r="C200" s="474" t="s">
        <v>483</v>
      </c>
      <c r="D200" s="143" t="s">
        <v>572</v>
      </c>
      <c r="E200" s="475" t="s">
        <v>791</v>
      </c>
      <c r="F200" s="68" t="s">
        <v>3</v>
      </c>
      <c r="G200" s="69">
        <v>2</v>
      </c>
      <c r="H200" s="476"/>
      <c r="I200" s="477">
        <f>H200*G200</f>
        <v>0</v>
      </c>
    </row>
    <row r="201" spans="3:11" ht="143.25" customHeight="1" x14ac:dyDescent="0.3">
      <c r="C201" s="236" t="s">
        <v>164</v>
      </c>
      <c r="D201" s="478" t="s">
        <v>792</v>
      </c>
      <c r="E201" s="465" t="s">
        <v>793</v>
      </c>
      <c r="F201" s="479" t="s">
        <v>263</v>
      </c>
      <c r="G201" s="105">
        <v>1</v>
      </c>
      <c r="H201" s="480"/>
      <c r="I201" s="481">
        <f>H201*G201</f>
        <v>0</v>
      </c>
      <c r="J201" s="346"/>
      <c r="K201" s="350"/>
    </row>
    <row r="202" spans="3:11" ht="65.25" x14ac:dyDescent="0.3">
      <c r="C202" s="236" t="s">
        <v>187</v>
      </c>
      <c r="D202" s="239" t="s">
        <v>794</v>
      </c>
      <c r="E202" s="482" t="s">
        <v>795</v>
      </c>
      <c r="F202" s="85" t="s">
        <v>263</v>
      </c>
      <c r="G202" s="95">
        <v>1</v>
      </c>
      <c r="H202" s="248"/>
      <c r="I202" s="464">
        <f>H202*G202</f>
        <v>0</v>
      </c>
    </row>
    <row r="203" spans="3:11" ht="25.5" x14ac:dyDescent="0.3">
      <c r="C203" s="905" t="s">
        <v>264</v>
      </c>
      <c r="D203" s="465" t="s">
        <v>214</v>
      </c>
      <c r="E203" s="483" t="s">
        <v>796</v>
      </c>
      <c r="F203" s="68"/>
      <c r="G203" s="69"/>
      <c r="H203" s="476"/>
      <c r="I203" s="464"/>
    </row>
    <row r="204" spans="3:11" ht="15" customHeight="1" x14ac:dyDescent="0.3">
      <c r="C204" s="906"/>
      <c r="D204" s="465" t="s">
        <v>245</v>
      </c>
      <c r="E204" s="465" t="s">
        <v>245</v>
      </c>
      <c r="F204" s="68" t="s">
        <v>3</v>
      </c>
      <c r="G204" s="69">
        <v>6</v>
      </c>
      <c r="H204" s="484"/>
      <c r="I204" s="464">
        <f>H204*G204</f>
        <v>0</v>
      </c>
    </row>
    <row r="205" spans="3:11" ht="15" customHeight="1" x14ac:dyDescent="0.3">
      <c r="C205" s="906"/>
      <c r="D205" s="465" t="s">
        <v>247</v>
      </c>
      <c r="E205" s="465" t="s">
        <v>247</v>
      </c>
      <c r="F205" s="68" t="s">
        <v>3</v>
      </c>
      <c r="G205" s="105">
        <v>6</v>
      </c>
      <c r="H205" s="484"/>
      <c r="I205" s="477">
        <f>G205*H205</f>
        <v>0</v>
      </c>
    </row>
    <row r="206" spans="3:11" ht="15" customHeight="1" x14ac:dyDescent="0.3">
      <c r="C206" s="906"/>
      <c r="D206" s="465" t="s">
        <v>797</v>
      </c>
      <c r="E206" s="465" t="s">
        <v>797</v>
      </c>
      <c r="F206" s="68" t="s">
        <v>3</v>
      </c>
      <c r="G206" s="105">
        <v>25</v>
      </c>
      <c r="H206" s="484"/>
      <c r="I206" s="477">
        <f>G206*H206</f>
        <v>0</v>
      </c>
    </row>
    <row r="207" spans="3:11" ht="27" x14ac:dyDescent="0.3">
      <c r="C207" s="236" t="s">
        <v>192</v>
      </c>
      <c r="D207" s="485" t="s">
        <v>586</v>
      </c>
      <c r="E207" s="486" t="s">
        <v>298</v>
      </c>
      <c r="F207" s="68" t="s">
        <v>216</v>
      </c>
      <c r="G207" s="69">
        <v>0.35</v>
      </c>
      <c r="H207" s="476">
        <f>I204+I205+I206</f>
        <v>0</v>
      </c>
      <c r="I207" s="477">
        <f>G207*H207</f>
        <v>0</v>
      </c>
    </row>
    <row r="208" spans="3:11" ht="38.25" x14ac:dyDescent="0.3">
      <c r="C208" s="236" t="s">
        <v>297</v>
      </c>
      <c r="D208" s="487" t="s">
        <v>160</v>
      </c>
      <c r="E208" s="465" t="s">
        <v>161</v>
      </c>
      <c r="F208" s="488" t="s">
        <v>337</v>
      </c>
      <c r="G208" s="489">
        <v>12</v>
      </c>
      <c r="H208" s="490"/>
      <c r="I208" s="464">
        <f t="shared" ref="I208:I225" si="8">H208*G208</f>
        <v>0</v>
      </c>
    </row>
    <row r="209" spans="3:55" ht="52.5" x14ac:dyDescent="0.3">
      <c r="C209" s="236" t="s">
        <v>193</v>
      </c>
      <c r="D209" s="220" t="s">
        <v>197</v>
      </c>
      <c r="E209" s="213" t="s">
        <v>574</v>
      </c>
      <c r="F209" s="85" t="s">
        <v>787</v>
      </c>
      <c r="G209" s="95">
        <v>1</v>
      </c>
      <c r="H209" s="248"/>
      <c r="I209" s="464">
        <f t="shared" si="8"/>
        <v>0</v>
      </c>
    </row>
    <row r="210" spans="3:55" ht="150.6" customHeight="1" x14ac:dyDescent="0.3">
      <c r="C210" s="236" t="s">
        <v>194</v>
      </c>
      <c r="D210" s="137" t="s">
        <v>798</v>
      </c>
      <c r="E210" s="137" t="s">
        <v>799</v>
      </c>
      <c r="F210" s="68" t="s">
        <v>263</v>
      </c>
      <c r="G210" s="491">
        <v>1</v>
      </c>
      <c r="H210" s="136"/>
      <c r="I210" s="464">
        <f>H210*G210</f>
        <v>0</v>
      </c>
    </row>
    <row r="211" spans="3:55" ht="39.75" x14ac:dyDescent="0.3">
      <c r="C211" s="236" t="s">
        <v>195</v>
      </c>
      <c r="D211" s="239" t="s">
        <v>800</v>
      </c>
      <c r="E211" s="240" t="s">
        <v>801</v>
      </c>
      <c r="F211" s="85" t="s">
        <v>263</v>
      </c>
      <c r="G211" s="95">
        <v>1</v>
      </c>
      <c r="H211" s="248"/>
      <c r="I211" s="464">
        <f t="shared" si="8"/>
        <v>0</v>
      </c>
    </row>
    <row r="212" spans="3:55" ht="27" x14ac:dyDescent="0.3">
      <c r="C212" s="236" t="s">
        <v>196</v>
      </c>
      <c r="D212" s="230" t="s">
        <v>802</v>
      </c>
      <c r="E212" s="213" t="s">
        <v>803</v>
      </c>
      <c r="F212" s="85" t="s">
        <v>263</v>
      </c>
      <c r="G212" s="95">
        <v>6</v>
      </c>
      <c r="H212" s="248"/>
      <c r="I212" s="464">
        <f t="shared" si="8"/>
        <v>0</v>
      </c>
      <c r="K212" s="342"/>
      <c r="L212" s="13"/>
      <c r="M212" s="13"/>
      <c r="N212" s="13"/>
      <c r="O212" s="13"/>
      <c r="P212" s="13"/>
      <c r="Q212" s="13"/>
      <c r="R212" s="13"/>
      <c r="S212" s="13"/>
      <c r="T212" s="13"/>
      <c r="U212" s="13"/>
      <c r="V212" s="13"/>
      <c r="W212" s="13"/>
      <c r="X212" s="13"/>
      <c r="Y212" s="13"/>
      <c r="Z212" s="13"/>
      <c r="AA212" s="13"/>
      <c r="AB212" s="13"/>
      <c r="AC212" s="13"/>
      <c r="AD212" s="13"/>
      <c r="AE212" s="13"/>
      <c r="AF212" s="13"/>
      <c r="AG212" s="13"/>
      <c r="AH212" s="13"/>
      <c r="AI212" s="13"/>
      <c r="AJ212" s="13"/>
      <c r="AK212" s="13"/>
      <c r="AL212" s="13"/>
      <c r="AM212" s="13"/>
      <c r="AN212" s="13"/>
      <c r="AO212" s="13"/>
      <c r="AP212" s="13"/>
      <c r="AQ212" s="13"/>
      <c r="AR212" s="13"/>
      <c r="AS212" s="13"/>
      <c r="AT212" s="13"/>
      <c r="AU212" s="13"/>
      <c r="AV212" s="13"/>
      <c r="AW212" s="13"/>
      <c r="AX212" s="13"/>
      <c r="AY212" s="13"/>
      <c r="AZ212" s="13"/>
      <c r="BA212" s="13"/>
      <c r="BB212" s="13"/>
      <c r="BC212" s="13"/>
    </row>
    <row r="213" spans="3:55" ht="27" x14ac:dyDescent="0.3">
      <c r="C213" s="236" t="s">
        <v>198</v>
      </c>
      <c r="D213" s="230" t="s">
        <v>152</v>
      </c>
      <c r="E213" s="213" t="s">
        <v>61</v>
      </c>
      <c r="F213" s="266" t="s">
        <v>151</v>
      </c>
      <c r="G213" s="71">
        <v>4</v>
      </c>
      <c r="H213" s="222"/>
      <c r="I213" s="492">
        <f>H213*G213</f>
        <v>0</v>
      </c>
      <c r="K213" s="342"/>
      <c r="L213" s="13"/>
      <c r="M213" s="13"/>
      <c r="N213" s="13"/>
      <c r="O213" s="13"/>
      <c r="P213" s="13"/>
      <c r="Q213" s="13"/>
      <c r="R213" s="13"/>
      <c r="S213" s="13"/>
      <c r="T213" s="13"/>
      <c r="U213" s="13"/>
      <c r="V213" s="13"/>
      <c r="W213" s="13"/>
      <c r="X213" s="13"/>
      <c r="Y213" s="13"/>
      <c r="Z213" s="13"/>
      <c r="AA213" s="13"/>
      <c r="AB213" s="13"/>
      <c r="AC213" s="13"/>
      <c r="AD213" s="13"/>
      <c r="AE213" s="13"/>
      <c r="AF213" s="13"/>
      <c r="AG213" s="13"/>
      <c r="AH213" s="13"/>
      <c r="AI213" s="13"/>
      <c r="AJ213" s="13"/>
      <c r="AK213" s="13"/>
      <c r="AL213" s="13"/>
      <c r="AM213" s="13"/>
      <c r="AN213" s="13"/>
      <c r="AO213" s="13"/>
      <c r="AP213" s="13"/>
      <c r="AQ213" s="13"/>
      <c r="AR213" s="13"/>
      <c r="AS213" s="13"/>
      <c r="AT213" s="13"/>
      <c r="AU213" s="13"/>
      <c r="AV213" s="13"/>
      <c r="AW213" s="13"/>
      <c r="AX213" s="13"/>
      <c r="AY213" s="13"/>
      <c r="AZ213" s="13"/>
      <c r="BA213" s="13"/>
      <c r="BB213" s="13"/>
      <c r="BC213" s="13"/>
    </row>
    <row r="214" spans="3:55" x14ac:dyDescent="0.3">
      <c r="C214" s="236" t="s">
        <v>199</v>
      </c>
      <c r="D214" s="65" t="s">
        <v>804</v>
      </c>
      <c r="E214" s="213" t="s">
        <v>805</v>
      </c>
      <c r="F214" s="85" t="s">
        <v>263</v>
      </c>
      <c r="G214" s="95">
        <v>1</v>
      </c>
      <c r="H214" s="248"/>
      <c r="I214" s="464">
        <f t="shared" si="8"/>
        <v>0</v>
      </c>
    </row>
    <row r="215" spans="3:55" x14ac:dyDescent="0.3">
      <c r="C215" s="236" t="s">
        <v>200</v>
      </c>
      <c r="D215" s="230" t="s">
        <v>217</v>
      </c>
      <c r="E215" s="213" t="s">
        <v>218</v>
      </c>
      <c r="F215" s="85" t="s">
        <v>263</v>
      </c>
      <c r="G215" s="95">
        <v>1</v>
      </c>
      <c r="H215" s="248"/>
      <c r="I215" s="464">
        <f t="shared" si="8"/>
        <v>0</v>
      </c>
    </row>
    <row r="216" spans="3:55" x14ac:dyDescent="0.3">
      <c r="C216" s="236" t="s">
        <v>219</v>
      </c>
      <c r="D216" s="249" t="s">
        <v>575</v>
      </c>
      <c r="E216" s="213" t="s">
        <v>576</v>
      </c>
      <c r="F216" s="85" t="s">
        <v>263</v>
      </c>
      <c r="G216" s="95">
        <v>2</v>
      </c>
      <c r="H216" s="248"/>
      <c r="I216" s="464">
        <f t="shared" si="8"/>
        <v>0</v>
      </c>
    </row>
    <row r="217" spans="3:55" ht="55.15" customHeight="1" x14ac:dyDescent="0.3">
      <c r="C217" s="236" t="s">
        <v>220</v>
      </c>
      <c r="D217" s="228" t="s">
        <v>201</v>
      </c>
      <c r="E217" s="211" t="s">
        <v>202</v>
      </c>
      <c r="F217" s="85" t="s">
        <v>263</v>
      </c>
      <c r="G217" s="95">
        <v>4</v>
      </c>
      <c r="H217" s="248"/>
      <c r="I217" s="464">
        <f t="shared" si="8"/>
        <v>0</v>
      </c>
    </row>
    <row r="218" spans="3:55" ht="67.900000000000006" customHeight="1" x14ac:dyDescent="0.3">
      <c r="C218" s="236" t="s">
        <v>221</v>
      </c>
      <c r="D218" s="228" t="s">
        <v>290</v>
      </c>
      <c r="E218" s="211" t="s">
        <v>203</v>
      </c>
      <c r="F218" s="85" t="s">
        <v>263</v>
      </c>
      <c r="G218" s="95">
        <v>4</v>
      </c>
      <c r="H218" s="248"/>
      <c r="I218" s="464">
        <f t="shared" si="8"/>
        <v>0</v>
      </c>
    </row>
    <row r="219" spans="3:55" ht="51" x14ac:dyDescent="0.3">
      <c r="C219" s="236" t="s">
        <v>222</v>
      </c>
      <c r="D219" s="253" t="s">
        <v>226</v>
      </c>
      <c r="E219" s="254" t="s">
        <v>227</v>
      </c>
      <c r="F219" s="85" t="s">
        <v>787</v>
      </c>
      <c r="G219" s="95">
        <v>1</v>
      </c>
      <c r="H219" s="248"/>
      <c r="I219" s="464">
        <f t="shared" si="8"/>
        <v>0</v>
      </c>
    </row>
    <row r="220" spans="3:55" x14ac:dyDescent="0.3">
      <c r="C220" s="236" t="s">
        <v>223</v>
      </c>
      <c r="D220" s="493" t="s">
        <v>806</v>
      </c>
      <c r="E220" s="494" t="s">
        <v>807</v>
      </c>
      <c r="F220" s="85" t="s">
        <v>151</v>
      </c>
      <c r="G220" s="255">
        <v>2</v>
      </c>
      <c r="H220" s="495"/>
      <c r="I220" s="496">
        <f t="shared" si="8"/>
        <v>0</v>
      </c>
    </row>
    <row r="221" spans="3:55" ht="27" x14ac:dyDescent="0.3">
      <c r="C221" s="236" t="s">
        <v>224</v>
      </c>
      <c r="D221" s="211" t="s">
        <v>207</v>
      </c>
      <c r="E221" s="213" t="s">
        <v>208</v>
      </c>
      <c r="F221" s="85" t="s">
        <v>808</v>
      </c>
      <c r="G221" s="95">
        <v>250</v>
      </c>
      <c r="H221" s="248"/>
      <c r="I221" s="464">
        <f t="shared" si="8"/>
        <v>0</v>
      </c>
    </row>
    <row r="222" spans="3:55" ht="27" x14ac:dyDescent="0.3">
      <c r="C222" s="236" t="s">
        <v>225</v>
      </c>
      <c r="D222" s="211" t="s">
        <v>204</v>
      </c>
      <c r="E222" s="213" t="s">
        <v>809</v>
      </c>
      <c r="F222" s="85" t="s">
        <v>206</v>
      </c>
      <c r="G222" s="95">
        <v>1000</v>
      </c>
      <c r="H222" s="248"/>
      <c r="I222" s="464">
        <f t="shared" si="8"/>
        <v>0</v>
      </c>
    </row>
    <row r="223" spans="3:55" ht="25.5" x14ac:dyDescent="0.3">
      <c r="C223" s="236" t="s">
        <v>314</v>
      </c>
      <c r="D223" s="211" t="s">
        <v>210</v>
      </c>
      <c r="E223" s="250" t="s">
        <v>810</v>
      </c>
      <c r="F223" s="497" t="s">
        <v>550</v>
      </c>
      <c r="G223" s="234">
        <v>1</v>
      </c>
      <c r="H223" s="498"/>
      <c r="I223" s="464">
        <f t="shared" si="8"/>
        <v>0</v>
      </c>
    </row>
    <row r="224" spans="3:55" x14ac:dyDescent="0.3">
      <c r="C224" s="236" t="s">
        <v>485</v>
      </c>
      <c r="D224" s="228" t="s">
        <v>212</v>
      </c>
      <c r="E224" s="499" t="s">
        <v>213</v>
      </c>
      <c r="F224" s="497" t="s">
        <v>550</v>
      </c>
      <c r="G224" s="234">
        <v>1</v>
      </c>
      <c r="H224" s="498"/>
      <c r="I224" s="464">
        <f t="shared" si="8"/>
        <v>0</v>
      </c>
    </row>
    <row r="225" spans="3:10" ht="25.5" x14ac:dyDescent="0.2">
      <c r="C225" s="236" t="s">
        <v>581</v>
      </c>
      <c r="D225" s="228" t="s">
        <v>646</v>
      </c>
      <c r="E225" s="250" t="s">
        <v>647</v>
      </c>
      <c r="F225" s="85" t="s">
        <v>787</v>
      </c>
      <c r="G225" s="95">
        <v>1</v>
      </c>
      <c r="H225" s="248"/>
      <c r="I225" s="464">
        <f t="shared" si="8"/>
        <v>0</v>
      </c>
      <c r="J225" s="348"/>
    </row>
    <row r="226" spans="3:10" x14ac:dyDescent="0.3">
      <c r="C226" s="790" t="s">
        <v>788</v>
      </c>
      <c r="D226" s="792"/>
      <c r="E226" s="792"/>
      <c r="F226" s="792"/>
      <c r="G226" s="792"/>
      <c r="H226" s="793"/>
      <c r="I226" s="500">
        <f>SUM(I199:I225)</f>
        <v>0</v>
      </c>
    </row>
    <row r="227" spans="3:10" x14ac:dyDescent="0.3">
      <c r="C227" s="501" t="s">
        <v>10</v>
      </c>
      <c r="D227" s="502" t="s">
        <v>106</v>
      </c>
      <c r="E227" s="503" t="s">
        <v>78</v>
      </c>
      <c r="F227" s="504"/>
      <c r="G227" s="504"/>
      <c r="H227" s="505"/>
      <c r="I227" s="506">
        <f>I226+I197</f>
        <v>0</v>
      </c>
    </row>
    <row r="228" spans="3:10" x14ac:dyDescent="0.3">
      <c r="E228" s="1"/>
      <c r="F228" s="1"/>
      <c r="G228" s="1"/>
      <c r="H228" s="1"/>
      <c r="I228" s="1"/>
    </row>
    <row r="229" spans="3:10" x14ac:dyDescent="0.3">
      <c r="E229" s="1"/>
      <c r="F229" s="1"/>
      <c r="G229" s="1"/>
      <c r="H229" s="1"/>
      <c r="I229" s="1"/>
    </row>
    <row r="230" spans="3:10" x14ac:dyDescent="0.3">
      <c r="E230" s="1"/>
      <c r="F230" s="1"/>
      <c r="G230" s="1"/>
      <c r="H230" s="1"/>
      <c r="I230" s="1"/>
    </row>
    <row r="231" spans="3:10" x14ac:dyDescent="0.3">
      <c r="E231" s="1"/>
      <c r="F231" s="1"/>
      <c r="G231" s="1"/>
      <c r="H231" s="1"/>
      <c r="I231" s="1"/>
    </row>
    <row r="233" spans="3:10" x14ac:dyDescent="0.3">
      <c r="C233" s="507" t="s">
        <v>83</v>
      </c>
      <c r="D233" s="507" t="s">
        <v>107</v>
      </c>
      <c r="E233" s="907" t="s">
        <v>57</v>
      </c>
      <c r="F233" s="908"/>
      <c r="G233" s="908"/>
      <c r="H233" s="908"/>
      <c r="I233" s="508" t="s">
        <v>59</v>
      </c>
    </row>
    <row r="234" spans="3:10" x14ac:dyDescent="0.3">
      <c r="C234" s="16">
        <v>1</v>
      </c>
      <c r="D234" s="33" t="str">
        <f>D10</f>
        <v xml:space="preserve">ARCHITECTURE WORKS </v>
      </c>
      <c r="E234" s="909" t="str">
        <f>E10</f>
        <v>PUNËT E ARKITEKTURËS</v>
      </c>
      <c r="F234" s="910"/>
      <c r="G234" s="910"/>
      <c r="H234" s="910"/>
      <c r="I234" s="324">
        <f>I125</f>
        <v>0</v>
      </c>
    </row>
    <row r="235" spans="3:10" x14ac:dyDescent="0.3">
      <c r="C235" s="16">
        <v>2</v>
      </c>
      <c r="D235" s="33" t="str">
        <f>D127</f>
        <v>ELECTICAL WORKS</v>
      </c>
      <c r="E235" s="909" t="str">
        <f>E127</f>
        <v>PUNËT ELEKTRIKE</v>
      </c>
      <c r="F235" s="910"/>
      <c r="G235" s="910"/>
      <c r="H235" s="910"/>
      <c r="I235" s="324">
        <f>I183</f>
        <v>0</v>
      </c>
    </row>
    <row r="236" spans="3:10" x14ac:dyDescent="0.3">
      <c r="C236" s="16">
        <v>3</v>
      </c>
      <c r="D236" s="33" t="str">
        <f>D185</f>
        <v>MECHANICAL WORKS</v>
      </c>
      <c r="E236" s="909" t="str">
        <f>E185</f>
        <v>PUNËT MAKINERIKE</v>
      </c>
      <c r="F236" s="910"/>
      <c r="G236" s="910"/>
      <c r="H236" s="910"/>
      <c r="I236" s="324">
        <f>I227</f>
        <v>0</v>
      </c>
    </row>
    <row r="237" spans="3:10" x14ac:dyDescent="0.3">
      <c r="C237" s="10"/>
      <c r="D237" s="10"/>
      <c r="E237" s="911"/>
      <c r="F237" s="911"/>
      <c r="G237" s="911"/>
      <c r="H237" s="911"/>
      <c r="I237" s="322"/>
    </row>
    <row r="238" spans="3:10" x14ac:dyDescent="0.3">
      <c r="C238" s="912" t="s">
        <v>60</v>
      </c>
      <c r="D238" s="913"/>
      <c r="E238" s="913"/>
      <c r="F238" s="913"/>
      <c r="G238" s="913"/>
      <c r="H238" s="913"/>
      <c r="I238" s="509">
        <f>I234+I235+I236</f>
        <v>0</v>
      </c>
    </row>
    <row r="240" spans="3:10" x14ac:dyDescent="0.3">
      <c r="D240" s="1021" t="s">
        <v>989</v>
      </c>
      <c r="E240" s="1021"/>
    </row>
    <row r="241" spans="8:9" x14ac:dyDescent="0.3">
      <c r="H241" s="898"/>
      <c r="I241" s="898"/>
    </row>
    <row r="242" spans="8:9" ht="22.5" customHeight="1" x14ac:dyDescent="0.3">
      <c r="H242" s="510"/>
      <c r="I242" s="511"/>
    </row>
    <row r="243" spans="8:9" x14ac:dyDescent="0.3">
      <c r="H243" s="510"/>
      <c r="I243" s="512"/>
    </row>
    <row r="244" spans="8:9" x14ac:dyDescent="0.3">
      <c r="H244" s="510"/>
      <c r="I244" s="512"/>
    </row>
    <row r="245" spans="8:9" x14ac:dyDescent="0.3">
      <c r="H245" s="510"/>
      <c r="I245" s="512"/>
    </row>
    <row r="246" spans="8:9" x14ac:dyDescent="0.3">
      <c r="H246" s="510"/>
      <c r="I246" s="513"/>
    </row>
    <row r="247" spans="8:9" x14ac:dyDescent="0.3">
      <c r="H247" s="514"/>
      <c r="I247" s="514"/>
    </row>
    <row r="248" spans="8:9" x14ac:dyDescent="0.3">
      <c r="I248" s="515"/>
    </row>
  </sheetData>
  <mergeCells count="61">
    <mergeCell ref="H241:I241"/>
    <mergeCell ref="C193:C194"/>
    <mergeCell ref="D197:H197"/>
    <mergeCell ref="E198:I198"/>
    <mergeCell ref="C203:C206"/>
    <mergeCell ref="C226:H226"/>
    <mergeCell ref="E233:H233"/>
    <mergeCell ref="E234:H234"/>
    <mergeCell ref="E235:H235"/>
    <mergeCell ref="E236:H236"/>
    <mergeCell ref="E237:H237"/>
    <mergeCell ref="C238:H238"/>
    <mergeCell ref="D240:E240"/>
    <mergeCell ref="C191:C192"/>
    <mergeCell ref="I169:I170"/>
    <mergeCell ref="C171:C172"/>
    <mergeCell ref="F171:F172"/>
    <mergeCell ref="G171:G172"/>
    <mergeCell ref="H171:H172"/>
    <mergeCell ref="I171:I172"/>
    <mergeCell ref="C169:C170"/>
    <mergeCell ref="F169:F170"/>
    <mergeCell ref="G169:G170"/>
    <mergeCell ref="H169:H170"/>
    <mergeCell ref="C174:C175"/>
    <mergeCell ref="C179:H179"/>
    <mergeCell ref="C182:H182"/>
    <mergeCell ref="E185:I185"/>
    <mergeCell ref="C189:C190"/>
    <mergeCell ref="C124:H124"/>
    <mergeCell ref="E125:H125"/>
    <mergeCell ref="C147:H147"/>
    <mergeCell ref="C161:H161"/>
    <mergeCell ref="C167:H167"/>
    <mergeCell ref="I70:I86"/>
    <mergeCell ref="C89:H89"/>
    <mergeCell ref="C97:H97"/>
    <mergeCell ref="E98:I98"/>
    <mergeCell ref="C103:C109"/>
    <mergeCell ref="C112:H112"/>
    <mergeCell ref="C43:H43"/>
    <mergeCell ref="C47:C64"/>
    <mergeCell ref="C65:C66"/>
    <mergeCell ref="C67:H67"/>
    <mergeCell ref="C70:C86"/>
    <mergeCell ref="F70:F86"/>
    <mergeCell ref="G70:G86"/>
    <mergeCell ref="H70:H86"/>
    <mergeCell ref="E10:I10"/>
    <mergeCell ref="C18:H18"/>
    <mergeCell ref="C22:C39"/>
    <mergeCell ref="F22:F33"/>
    <mergeCell ref="G22:G33"/>
    <mergeCell ref="H22:H33"/>
    <mergeCell ref="I22:I33"/>
    <mergeCell ref="C8:I8"/>
    <mergeCell ref="C2:I2"/>
    <mergeCell ref="C3:D3"/>
    <mergeCell ref="E3:I3"/>
    <mergeCell ref="C6:D6"/>
    <mergeCell ref="C7:I7"/>
  </mergeCells>
  <pageMargins left="0.7" right="0.7" top="0.75" bottom="0.75" header="0.3" footer="0.3"/>
  <pageSetup paperSize="9" scale="56"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0B14F-1794-48A1-9A98-16036EE0E3E3}">
  <dimension ref="A1:BE227"/>
  <sheetViews>
    <sheetView topLeftCell="D206" zoomScale="85" zoomScaleNormal="85" zoomScaleSheetLayoutView="120" workbookViewId="0">
      <selection activeCell="D223" sqref="D223:E223"/>
    </sheetView>
  </sheetViews>
  <sheetFormatPr defaultRowHeight="15" x14ac:dyDescent="0.2"/>
  <cols>
    <col min="1" max="1" width="0.42578125" style="1" hidden="1" customWidth="1"/>
    <col min="2" max="2" width="8.42578125" style="1" hidden="1" customWidth="1"/>
    <col min="3" max="3" width="8.140625" style="1" customWidth="1"/>
    <col min="4" max="4" width="61" style="1" customWidth="1"/>
    <col min="5" max="5" width="53" style="2" customWidth="1"/>
    <col min="6" max="6" width="10.5703125" style="5" customWidth="1"/>
    <col min="7" max="7" width="9.28515625" style="5" customWidth="1"/>
    <col min="8" max="8" width="12" style="5" customWidth="1"/>
    <col min="9" max="9" width="12.42578125" style="5" customWidth="1"/>
    <col min="10" max="10" width="14.140625" style="516" customWidth="1"/>
    <col min="11" max="11" width="14.28515625" style="1" customWidth="1"/>
    <col min="12" max="211" width="8.85546875" style="1"/>
    <col min="212" max="212" width="5.42578125" style="1" customWidth="1"/>
    <col min="213" max="213" width="43.85546875" style="1" customWidth="1"/>
    <col min="214" max="214" width="7.5703125" style="1" bestFit="1" customWidth="1"/>
    <col min="215" max="215" width="8.7109375" style="1" customWidth="1"/>
    <col min="216" max="216" width="11" style="1" customWidth="1"/>
    <col min="217" max="217" width="24" style="1" customWidth="1"/>
    <col min="218" max="467" width="8.85546875" style="1"/>
    <col min="468" max="468" width="5.42578125" style="1" customWidth="1"/>
    <col min="469" max="469" width="43.85546875" style="1" customWidth="1"/>
    <col min="470" max="470" width="7.5703125" style="1" bestFit="1" customWidth="1"/>
    <col min="471" max="471" width="8.7109375" style="1" customWidth="1"/>
    <col min="472" max="472" width="11" style="1" customWidth="1"/>
    <col min="473" max="473" width="24" style="1" customWidth="1"/>
    <col min="474" max="723" width="8.85546875" style="1"/>
    <col min="724" max="724" width="5.42578125" style="1" customWidth="1"/>
    <col min="725" max="725" width="43.85546875" style="1" customWidth="1"/>
    <col min="726" max="726" width="7.5703125" style="1" bestFit="1" customWidth="1"/>
    <col min="727" max="727" width="8.7109375" style="1" customWidth="1"/>
    <col min="728" max="728" width="11" style="1" customWidth="1"/>
    <col min="729" max="729" width="24" style="1" customWidth="1"/>
    <col min="730" max="979" width="8.85546875" style="1"/>
    <col min="980" max="980" width="5.42578125" style="1" customWidth="1"/>
    <col min="981" max="981" width="43.85546875" style="1" customWidth="1"/>
    <col min="982" max="982" width="7.5703125" style="1" bestFit="1" customWidth="1"/>
    <col min="983" max="983" width="8.7109375" style="1" customWidth="1"/>
    <col min="984" max="984" width="11" style="1" customWidth="1"/>
    <col min="985" max="985" width="24" style="1" customWidth="1"/>
    <col min="986" max="1235" width="8.85546875" style="1"/>
    <col min="1236" max="1236" width="5.42578125" style="1" customWidth="1"/>
    <col min="1237" max="1237" width="43.85546875" style="1" customWidth="1"/>
    <col min="1238" max="1238" width="7.5703125" style="1" bestFit="1" customWidth="1"/>
    <col min="1239" max="1239" width="8.7109375" style="1" customWidth="1"/>
    <col min="1240" max="1240" width="11" style="1" customWidth="1"/>
    <col min="1241" max="1241" width="24" style="1" customWidth="1"/>
    <col min="1242" max="1491" width="8.85546875" style="1"/>
    <col min="1492" max="1492" width="5.42578125" style="1" customWidth="1"/>
    <col min="1493" max="1493" width="43.85546875" style="1" customWidth="1"/>
    <col min="1494" max="1494" width="7.5703125" style="1" bestFit="1" customWidth="1"/>
    <col min="1495" max="1495" width="8.7109375" style="1" customWidth="1"/>
    <col min="1496" max="1496" width="11" style="1" customWidth="1"/>
    <col min="1497" max="1497" width="24" style="1" customWidth="1"/>
    <col min="1498" max="1747" width="8.85546875" style="1"/>
    <col min="1748" max="1748" width="5.42578125" style="1" customWidth="1"/>
    <col min="1749" max="1749" width="43.85546875" style="1" customWidth="1"/>
    <col min="1750" max="1750" width="7.5703125" style="1" bestFit="1" customWidth="1"/>
    <col min="1751" max="1751" width="8.7109375" style="1" customWidth="1"/>
    <col min="1752" max="1752" width="11" style="1" customWidth="1"/>
    <col min="1753" max="1753" width="24" style="1" customWidth="1"/>
    <col min="1754" max="2003" width="8.85546875" style="1"/>
    <col min="2004" max="2004" width="5.42578125" style="1" customWidth="1"/>
    <col min="2005" max="2005" width="43.85546875" style="1" customWidth="1"/>
    <col min="2006" max="2006" width="7.5703125" style="1" bestFit="1" customWidth="1"/>
    <col min="2007" max="2007" width="8.7109375" style="1" customWidth="1"/>
    <col min="2008" max="2008" width="11" style="1" customWidth="1"/>
    <col min="2009" max="2009" width="24" style="1" customWidth="1"/>
    <col min="2010" max="2259" width="8.85546875" style="1"/>
    <col min="2260" max="2260" width="5.42578125" style="1" customWidth="1"/>
    <col min="2261" max="2261" width="43.85546875" style="1" customWidth="1"/>
    <col min="2262" max="2262" width="7.5703125" style="1" bestFit="1" customWidth="1"/>
    <col min="2263" max="2263" width="8.7109375" style="1" customWidth="1"/>
    <col min="2264" max="2264" width="11" style="1" customWidth="1"/>
    <col min="2265" max="2265" width="24" style="1" customWidth="1"/>
    <col min="2266" max="2515" width="8.85546875" style="1"/>
    <col min="2516" max="2516" width="5.42578125" style="1" customWidth="1"/>
    <col min="2517" max="2517" width="43.85546875" style="1" customWidth="1"/>
    <col min="2518" max="2518" width="7.5703125" style="1" bestFit="1" customWidth="1"/>
    <col min="2519" max="2519" width="8.7109375" style="1" customWidth="1"/>
    <col min="2520" max="2520" width="11" style="1" customWidth="1"/>
    <col min="2521" max="2521" width="24" style="1" customWidth="1"/>
    <col min="2522" max="2771" width="8.85546875" style="1"/>
    <col min="2772" max="2772" width="5.42578125" style="1" customWidth="1"/>
    <col min="2773" max="2773" width="43.85546875" style="1" customWidth="1"/>
    <col min="2774" max="2774" width="7.5703125" style="1" bestFit="1" customWidth="1"/>
    <col min="2775" max="2775" width="8.7109375" style="1" customWidth="1"/>
    <col min="2776" max="2776" width="11" style="1" customWidth="1"/>
    <col min="2777" max="2777" width="24" style="1" customWidth="1"/>
    <col min="2778" max="3027" width="8.85546875" style="1"/>
    <col min="3028" max="3028" width="5.42578125" style="1" customWidth="1"/>
    <col min="3029" max="3029" width="43.85546875" style="1" customWidth="1"/>
    <col min="3030" max="3030" width="7.5703125" style="1" bestFit="1" customWidth="1"/>
    <col min="3031" max="3031" width="8.7109375" style="1" customWidth="1"/>
    <col min="3032" max="3032" width="11" style="1" customWidth="1"/>
    <col min="3033" max="3033" width="24" style="1" customWidth="1"/>
    <col min="3034" max="3283" width="8.85546875" style="1"/>
    <col min="3284" max="3284" width="5.42578125" style="1" customWidth="1"/>
    <col min="3285" max="3285" width="43.85546875" style="1" customWidth="1"/>
    <col min="3286" max="3286" width="7.5703125" style="1" bestFit="1" customWidth="1"/>
    <col min="3287" max="3287" width="8.7109375" style="1" customWidth="1"/>
    <col min="3288" max="3288" width="11" style="1" customWidth="1"/>
    <col min="3289" max="3289" width="24" style="1" customWidth="1"/>
    <col min="3290" max="3539" width="8.85546875" style="1"/>
    <col min="3540" max="3540" width="5.42578125" style="1" customWidth="1"/>
    <col min="3541" max="3541" width="43.85546875" style="1" customWidth="1"/>
    <col min="3542" max="3542" width="7.5703125" style="1" bestFit="1" customWidth="1"/>
    <col min="3543" max="3543" width="8.7109375" style="1" customWidth="1"/>
    <col min="3544" max="3544" width="11" style="1" customWidth="1"/>
    <col min="3545" max="3545" width="24" style="1" customWidth="1"/>
    <col min="3546" max="3795" width="8.85546875" style="1"/>
    <col min="3796" max="3796" width="5.42578125" style="1" customWidth="1"/>
    <col min="3797" max="3797" width="43.85546875" style="1" customWidth="1"/>
    <col min="3798" max="3798" width="7.5703125" style="1" bestFit="1" customWidth="1"/>
    <col min="3799" max="3799" width="8.7109375" style="1" customWidth="1"/>
    <col min="3800" max="3800" width="11" style="1" customWidth="1"/>
    <col min="3801" max="3801" width="24" style="1" customWidth="1"/>
    <col min="3802" max="4051" width="8.85546875" style="1"/>
    <col min="4052" max="4052" width="5.42578125" style="1" customWidth="1"/>
    <col min="4053" max="4053" width="43.85546875" style="1" customWidth="1"/>
    <col min="4054" max="4054" width="7.5703125" style="1" bestFit="1" customWidth="1"/>
    <col min="4055" max="4055" width="8.7109375" style="1" customWidth="1"/>
    <col min="4056" max="4056" width="11" style="1" customWidth="1"/>
    <col min="4057" max="4057" width="24" style="1" customWidth="1"/>
    <col min="4058" max="4307" width="8.85546875" style="1"/>
    <col min="4308" max="4308" width="5.42578125" style="1" customWidth="1"/>
    <col min="4309" max="4309" width="43.85546875" style="1" customWidth="1"/>
    <col min="4310" max="4310" width="7.5703125" style="1" bestFit="1" customWidth="1"/>
    <col min="4311" max="4311" width="8.7109375" style="1" customWidth="1"/>
    <col min="4312" max="4312" width="11" style="1" customWidth="1"/>
    <col min="4313" max="4313" width="24" style="1" customWidth="1"/>
    <col min="4314" max="4563" width="8.85546875" style="1"/>
    <col min="4564" max="4564" width="5.42578125" style="1" customWidth="1"/>
    <col min="4565" max="4565" width="43.85546875" style="1" customWidth="1"/>
    <col min="4566" max="4566" width="7.5703125" style="1" bestFit="1" customWidth="1"/>
    <col min="4567" max="4567" width="8.7109375" style="1" customWidth="1"/>
    <col min="4568" max="4568" width="11" style="1" customWidth="1"/>
    <col min="4569" max="4569" width="24" style="1" customWidth="1"/>
    <col min="4570" max="4819" width="8.85546875" style="1"/>
    <col min="4820" max="4820" width="5.42578125" style="1" customWidth="1"/>
    <col min="4821" max="4821" width="43.85546875" style="1" customWidth="1"/>
    <col min="4822" max="4822" width="7.5703125" style="1" bestFit="1" customWidth="1"/>
    <col min="4823" max="4823" width="8.7109375" style="1" customWidth="1"/>
    <col min="4824" max="4824" width="11" style="1" customWidth="1"/>
    <col min="4825" max="4825" width="24" style="1" customWidth="1"/>
    <col min="4826" max="5075" width="8.85546875" style="1"/>
    <col min="5076" max="5076" width="5.42578125" style="1" customWidth="1"/>
    <col min="5077" max="5077" width="43.85546875" style="1" customWidth="1"/>
    <col min="5078" max="5078" width="7.5703125" style="1" bestFit="1" customWidth="1"/>
    <col min="5079" max="5079" width="8.7109375" style="1" customWidth="1"/>
    <col min="5080" max="5080" width="11" style="1" customWidth="1"/>
    <col min="5081" max="5081" width="24" style="1" customWidth="1"/>
    <col min="5082" max="5331" width="8.85546875" style="1"/>
    <col min="5332" max="5332" width="5.42578125" style="1" customWidth="1"/>
    <col min="5333" max="5333" width="43.85546875" style="1" customWidth="1"/>
    <col min="5334" max="5334" width="7.5703125" style="1" bestFit="1" customWidth="1"/>
    <col min="5335" max="5335" width="8.7109375" style="1" customWidth="1"/>
    <col min="5336" max="5336" width="11" style="1" customWidth="1"/>
    <col min="5337" max="5337" width="24" style="1" customWidth="1"/>
    <col min="5338" max="5587" width="8.85546875" style="1"/>
    <col min="5588" max="5588" width="5.42578125" style="1" customWidth="1"/>
    <col min="5589" max="5589" width="43.85546875" style="1" customWidth="1"/>
    <col min="5590" max="5590" width="7.5703125" style="1" bestFit="1" customWidth="1"/>
    <col min="5591" max="5591" width="8.7109375" style="1" customWidth="1"/>
    <col min="5592" max="5592" width="11" style="1" customWidth="1"/>
    <col min="5593" max="5593" width="24" style="1" customWidth="1"/>
    <col min="5594" max="5843" width="8.85546875" style="1"/>
    <col min="5844" max="5844" width="5.42578125" style="1" customWidth="1"/>
    <col min="5845" max="5845" width="43.85546875" style="1" customWidth="1"/>
    <col min="5846" max="5846" width="7.5703125" style="1" bestFit="1" customWidth="1"/>
    <col min="5847" max="5847" width="8.7109375" style="1" customWidth="1"/>
    <col min="5848" max="5848" width="11" style="1" customWidth="1"/>
    <col min="5849" max="5849" width="24" style="1" customWidth="1"/>
    <col min="5850" max="6099" width="8.85546875" style="1"/>
    <col min="6100" max="6100" width="5.42578125" style="1" customWidth="1"/>
    <col min="6101" max="6101" width="43.85546875" style="1" customWidth="1"/>
    <col min="6102" max="6102" width="7.5703125" style="1" bestFit="1" customWidth="1"/>
    <col min="6103" max="6103" width="8.7109375" style="1" customWidth="1"/>
    <col min="6104" max="6104" width="11" style="1" customWidth="1"/>
    <col min="6105" max="6105" width="24" style="1" customWidth="1"/>
    <col min="6106" max="6355" width="8.85546875" style="1"/>
    <col min="6356" max="6356" width="5.42578125" style="1" customWidth="1"/>
    <col min="6357" max="6357" width="43.85546875" style="1" customWidth="1"/>
    <col min="6358" max="6358" width="7.5703125" style="1" bestFit="1" customWidth="1"/>
    <col min="6359" max="6359" width="8.7109375" style="1" customWidth="1"/>
    <col min="6360" max="6360" width="11" style="1" customWidth="1"/>
    <col min="6361" max="6361" width="24" style="1" customWidth="1"/>
    <col min="6362" max="6611" width="8.85546875" style="1"/>
    <col min="6612" max="6612" width="5.42578125" style="1" customWidth="1"/>
    <col min="6613" max="6613" width="43.85546875" style="1" customWidth="1"/>
    <col min="6614" max="6614" width="7.5703125" style="1" bestFit="1" customWidth="1"/>
    <col min="6615" max="6615" width="8.7109375" style="1" customWidth="1"/>
    <col min="6616" max="6616" width="11" style="1" customWidth="1"/>
    <col min="6617" max="6617" width="24" style="1" customWidth="1"/>
    <col min="6618" max="6867" width="8.85546875" style="1"/>
    <col min="6868" max="6868" width="5.42578125" style="1" customWidth="1"/>
    <col min="6869" max="6869" width="43.85546875" style="1" customWidth="1"/>
    <col min="6870" max="6870" width="7.5703125" style="1" bestFit="1" customWidth="1"/>
    <col min="6871" max="6871" width="8.7109375" style="1" customWidth="1"/>
    <col min="6872" max="6872" width="11" style="1" customWidth="1"/>
    <col min="6873" max="6873" width="24" style="1" customWidth="1"/>
    <col min="6874" max="7123" width="8.85546875" style="1"/>
    <col min="7124" max="7124" width="5.42578125" style="1" customWidth="1"/>
    <col min="7125" max="7125" width="43.85546875" style="1" customWidth="1"/>
    <col min="7126" max="7126" width="7.5703125" style="1" bestFit="1" customWidth="1"/>
    <col min="7127" max="7127" width="8.7109375" style="1" customWidth="1"/>
    <col min="7128" max="7128" width="11" style="1" customWidth="1"/>
    <col min="7129" max="7129" width="24" style="1" customWidth="1"/>
    <col min="7130" max="7379" width="8.85546875" style="1"/>
    <col min="7380" max="7380" width="5.42578125" style="1" customWidth="1"/>
    <col min="7381" max="7381" width="43.85546875" style="1" customWidth="1"/>
    <col min="7382" max="7382" width="7.5703125" style="1" bestFit="1" customWidth="1"/>
    <col min="7383" max="7383" width="8.7109375" style="1" customWidth="1"/>
    <col min="7384" max="7384" width="11" style="1" customWidth="1"/>
    <col min="7385" max="7385" width="24" style="1" customWidth="1"/>
    <col min="7386" max="7635" width="8.85546875" style="1"/>
    <col min="7636" max="7636" width="5.42578125" style="1" customWidth="1"/>
    <col min="7637" max="7637" width="43.85546875" style="1" customWidth="1"/>
    <col min="7638" max="7638" width="7.5703125" style="1" bestFit="1" customWidth="1"/>
    <col min="7639" max="7639" width="8.7109375" style="1" customWidth="1"/>
    <col min="7640" max="7640" width="11" style="1" customWidth="1"/>
    <col min="7641" max="7641" width="24" style="1" customWidth="1"/>
    <col min="7642" max="7891" width="8.85546875" style="1"/>
    <col min="7892" max="7892" width="5.42578125" style="1" customWidth="1"/>
    <col min="7893" max="7893" width="43.85546875" style="1" customWidth="1"/>
    <col min="7894" max="7894" width="7.5703125" style="1" bestFit="1" customWidth="1"/>
    <col min="7895" max="7895" width="8.7109375" style="1" customWidth="1"/>
    <col min="7896" max="7896" width="11" style="1" customWidth="1"/>
    <col min="7897" max="7897" width="24" style="1" customWidth="1"/>
    <col min="7898" max="8147" width="8.85546875" style="1"/>
    <col min="8148" max="8148" width="5.42578125" style="1" customWidth="1"/>
    <col min="8149" max="8149" width="43.85546875" style="1" customWidth="1"/>
    <col min="8150" max="8150" width="7.5703125" style="1" bestFit="1" customWidth="1"/>
    <col min="8151" max="8151" width="8.7109375" style="1" customWidth="1"/>
    <col min="8152" max="8152" width="11" style="1" customWidth="1"/>
    <col min="8153" max="8153" width="24" style="1" customWidth="1"/>
    <col min="8154" max="8403" width="8.85546875" style="1"/>
    <col min="8404" max="8404" width="5.42578125" style="1" customWidth="1"/>
    <col min="8405" max="8405" width="43.85546875" style="1" customWidth="1"/>
    <col min="8406" max="8406" width="7.5703125" style="1" bestFit="1" customWidth="1"/>
    <col min="8407" max="8407" width="8.7109375" style="1" customWidth="1"/>
    <col min="8408" max="8408" width="11" style="1" customWidth="1"/>
    <col min="8409" max="8409" width="24" style="1" customWidth="1"/>
    <col min="8410" max="8659" width="8.85546875" style="1"/>
    <col min="8660" max="8660" width="5.42578125" style="1" customWidth="1"/>
    <col min="8661" max="8661" width="43.85546875" style="1" customWidth="1"/>
    <col min="8662" max="8662" width="7.5703125" style="1" bestFit="1" customWidth="1"/>
    <col min="8663" max="8663" width="8.7109375" style="1" customWidth="1"/>
    <col min="8664" max="8664" width="11" style="1" customWidth="1"/>
    <col min="8665" max="8665" width="24" style="1" customWidth="1"/>
    <col min="8666" max="8915" width="8.85546875" style="1"/>
    <col min="8916" max="8916" width="5.42578125" style="1" customWidth="1"/>
    <col min="8917" max="8917" width="43.85546875" style="1" customWidth="1"/>
    <col min="8918" max="8918" width="7.5703125" style="1" bestFit="1" customWidth="1"/>
    <col min="8919" max="8919" width="8.7109375" style="1" customWidth="1"/>
    <col min="8920" max="8920" width="11" style="1" customWidth="1"/>
    <col min="8921" max="8921" width="24" style="1" customWidth="1"/>
    <col min="8922" max="9171" width="8.85546875" style="1"/>
    <col min="9172" max="9172" width="5.42578125" style="1" customWidth="1"/>
    <col min="9173" max="9173" width="43.85546875" style="1" customWidth="1"/>
    <col min="9174" max="9174" width="7.5703125" style="1" bestFit="1" customWidth="1"/>
    <col min="9175" max="9175" width="8.7109375" style="1" customWidth="1"/>
    <col min="9176" max="9176" width="11" style="1" customWidth="1"/>
    <col min="9177" max="9177" width="24" style="1" customWidth="1"/>
    <col min="9178" max="9427" width="8.85546875" style="1"/>
    <col min="9428" max="9428" width="5.42578125" style="1" customWidth="1"/>
    <col min="9429" max="9429" width="43.85546875" style="1" customWidth="1"/>
    <col min="9430" max="9430" width="7.5703125" style="1" bestFit="1" customWidth="1"/>
    <col min="9431" max="9431" width="8.7109375" style="1" customWidth="1"/>
    <col min="9432" max="9432" width="11" style="1" customWidth="1"/>
    <col min="9433" max="9433" width="24" style="1" customWidth="1"/>
    <col min="9434" max="9683" width="8.85546875" style="1"/>
    <col min="9684" max="9684" width="5.42578125" style="1" customWidth="1"/>
    <col min="9685" max="9685" width="43.85546875" style="1" customWidth="1"/>
    <col min="9686" max="9686" width="7.5703125" style="1" bestFit="1" customWidth="1"/>
    <col min="9687" max="9687" width="8.7109375" style="1" customWidth="1"/>
    <col min="9688" max="9688" width="11" style="1" customWidth="1"/>
    <col min="9689" max="9689" width="24" style="1" customWidth="1"/>
    <col min="9690" max="9939" width="8.85546875" style="1"/>
    <col min="9940" max="9940" width="5.42578125" style="1" customWidth="1"/>
    <col min="9941" max="9941" width="43.85546875" style="1" customWidth="1"/>
    <col min="9942" max="9942" width="7.5703125" style="1" bestFit="1" customWidth="1"/>
    <col min="9943" max="9943" width="8.7109375" style="1" customWidth="1"/>
    <col min="9944" max="9944" width="11" style="1" customWidth="1"/>
    <col min="9945" max="9945" width="24" style="1" customWidth="1"/>
    <col min="9946" max="10195" width="8.85546875" style="1"/>
    <col min="10196" max="10196" width="5.42578125" style="1" customWidth="1"/>
    <col min="10197" max="10197" width="43.85546875" style="1" customWidth="1"/>
    <col min="10198" max="10198" width="7.5703125" style="1" bestFit="1" customWidth="1"/>
    <col min="10199" max="10199" width="8.7109375" style="1" customWidth="1"/>
    <col min="10200" max="10200" width="11" style="1" customWidth="1"/>
    <col min="10201" max="10201" width="24" style="1" customWidth="1"/>
    <col min="10202" max="10451" width="8.85546875" style="1"/>
    <col min="10452" max="10452" width="5.42578125" style="1" customWidth="1"/>
    <col min="10453" max="10453" width="43.85546875" style="1" customWidth="1"/>
    <col min="10454" max="10454" width="7.5703125" style="1" bestFit="1" customWidth="1"/>
    <col min="10455" max="10455" width="8.7109375" style="1" customWidth="1"/>
    <col min="10456" max="10456" width="11" style="1" customWidth="1"/>
    <col min="10457" max="10457" width="24" style="1" customWidth="1"/>
    <col min="10458" max="10707" width="8.85546875" style="1"/>
    <col min="10708" max="10708" width="5.42578125" style="1" customWidth="1"/>
    <col min="10709" max="10709" width="43.85546875" style="1" customWidth="1"/>
    <col min="10710" max="10710" width="7.5703125" style="1" bestFit="1" customWidth="1"/>
    <col min="10711" max="10711" width="8.7109375" style="1" customWidth="1"/>
    <col min="10712" max="10712" width="11" style="1" customWidth="1"/>
    <col min="10713" max="10713" width="24" style="1" customWidth="1"/>
    <col min="10714" max="10963" width="8.85546875" style="1"/>
    <col min="10964" max="10964" width="5.42578125" style="1" customWidth="1"/>
    <col min="10965" max="10965" width="43.85546875" style="1" customWidth="1"/>
    <col min="10966" max="10966" width="7.5703125" style="1" bestFit="1" customWidth="1"/>
    <col min="10967" max="10967" width="8.7109375" style="1" customWidth="1"/>
    <col min="10968" max="10968" width="11" style="1" customWidth="1"/>
    <col min="10969" max="10969" width="24" style="1" customWidth="1"/>
    <col min="10970" max="11219" width="8.85546875" style="1"/>
    <col min="11220" max="11220" width="5.42578125" style="1" customWidth="1"/>
    <col min="11221" max="11221" width="43.85546875" style="1" customWidth="1"/>
    <col min="11222" max="11222" width="7.5703125" style="1" bestFit="1" customWidth="1"/>
    <col min="11223" max="11223" width="8.7109375" style="1" customWidth="1"/>
    <col min="11224" max="11224" width="11" style="1" customWidth="1"/>
    <col min="11225" max="11225" width="24" style="1" customWidth="1"/>
    <col min="11226" max="11475" width="8.85546875" style="1"/>
    <col min="11476" max="11476" width="5.42578125" style="1" customWidth="1"/>
    <col min="11477" max="11477" width="43.85546875" style="1" customWidth="1"/>
    <col min="11478" max="11478" width="7.5703125" style="1" bestFit="1" customWidth="1"/>
    <col min="11479" max="11479" width="8.7109375" style="1" customWidth="1"/>
    <col min="11480" max="11480" width="11" style="1" customWidth="1"/>
    <col min="11481" max="11481" width="24" style="1" customWidth="1"/>
    <col min="11482" max="11731" width="8.85546875" style="1"/>
    <col min="11732" max="11732" width="5.42578125" style="1" customWidth="1"/>
    <col min="11733" max="11733" width="43.85546875" style="1" customWidth="1"/>
    <col min="11734" max="11734" width="7.5703125" style="1" bestFit="1" customWidth="1"/>
    <col min="11735" max="11735" width="8.7109375" style="1" customWidth="1"/>
    <col min="11736" max="11736" width="11" style="1" customWidth="1"/>
    <col min="11737" max="11737" width="24" style="1" customWidth="1"/>
    <col min="11738" max="11987" width="8.85546875" style="1"/>
    <col min="11988" max="11988" width="5.42578125" style="1" customWidth="1"/>
    <col min="11989" max="11989" width="43.85546875" style="1" customWidth="1"/>
    <col min="11990" max="11990" width="7.5703125" style="1" bestFit="1" customWidth="1"/>
    <col min="11991" max="11991" width="8.7109375" style="1" customWidth="1"/>
    <col min="11992" max="11992" width="11" style="1" customWidth="1"/>
    <col min="11993" max="11993" width="24" style="1" customWidth="1"/>
    <col min="11994" max="12243" width="8.85546875" style="1"/>
    <col min="12244" max="12244" width="5.42578125" style="1" customWidth="1"/>
    <col min="12245" max="12245" width="43.85546875" style="1" customWidth="1"/>
    <col min="12246" max="12246" width="7.5703125" style="1" bestFit="1" customWidth="1"/>
    <col min="12247" max="12247" width="8.7109375" style="1" customWidth="1"/>
    <col min="12248" max="12248" width="11" style="1" customWidth="1"/>
    <col min="12249" max="12249" width="24" style="1" customWidth="1"/>
    <col min="12250" max="12499" width="8.85546875" style="1"/>
    <col min="12500" max="12500" width="5.42578125" style="1" customWidth="1"/>
    <col min="12501" max="12501" width="43.85546875" style="1" customWidth="1"/>
    <col min="12502" max="12502" width="7.5703125" style="1" bestFit="1" customWidth="1"/>
    <col min="12503" max="12503" width="8.7109375" style="1" customWidth="1"/>
    <col min="12504" max="12504" width="11" style="1" customWidth="1"/>
    <col min="12505" max="12505" width="24" style="1" customWidth="1"/>
    <col min="12506" max="12755" width="8.85546875" style="1"/>
    <col min="12756" max="12756" width="5.42578125" style="1" customWidth="1"/>
    <col min="12757" max="12757" width="43.85546875" style="1" customWidth="1"/>
    <col min="12758" max="12758" width="7.5703125" style="1" bestFit="1" customWidth="1"/>
    <col min="12759" max="12759" width="8.7109375" style="1" customWidth="1"/>
    <col min="12760" max="12760" width="11" style="1" customWidth="1"/>
    <col min="12761" max="12761" width="24" style="1" customWidth="1"/>
    <col min="12762" max="13011" width="8.85546875" style="1"/>
    <col min="13012" max="13012" width="5.42578125" style="1" customWidth="1"/>
    <col min="13013" max="13013" width="43.85546875" style="1" customWidth="1"/>
    <col min="13014" max="13014" width="7.5703125" style="1" bestFit="1" customWidth="1"/>
    <col min="13015" max="13015" width="8.7109375" style="1" customWidth="1"/>
    <col min="13016" max="13016" width="11" style="1" customWidth="1"/>
    <col min="13017" max="13017" width="24" style="1" customWidth="1"/>
    <col min="13018" max="13267" width="8.85546875" style="1"/>
    <col min="13268" max="13268" width="5.42578125" style="1" customWidth="1"/>
    <col min="13269" max="13269" width="43.85546875" style="1" customWidth="1"/>
    <col min="13270" max="13270" width="7.5703125" style="1" bestFit="1" customWidth="1"/>
    <col min="13271" max="13271" width="8.7109375" style="1" customWidth="1"/>
    <col min="13272" max="13272" width="11" style="1" customWidth="1"/>
    <col min="13273" max="13273" width="24" style="1" customWidth="1"/>
    <col min="13274" max="13523" width="8.85546875" style="1"/>
    <col min="13524" max="13524" width="5.42578125" style="1" customWidth="1"/>
    <col min="13525" max="13525" width="43.85546875" style="1" customWidth="1"/>
    <col min="13526" max="13526" width="7.5703125" style="1" bestFit="1" customWidth="1"/>
    <col min="13527" max="13527" width="8.7109375" style="1" customWidth="1"/>
    <col min="13528" max="13528" width="11" style="1" customWidth="1"/>
    <col min="13529" max="13529" width="24" style="1" customWidth="1"/>
    <col min="13530" max="13779" width="8.85546875" style="1"/>
    <col min="13780" max="13780" width="5.42578125" style="1" customWidth="1"/>
    <col min="13781" max="13781" width="43.85546875" style="1" customWidth="1"/>
    <col min="13782" max="13782" width="7.5703125" style="1" bestFit="1" customWidth="1"/>
    <col min="13783" max="13783" width="8.7109375" style="1" customWidth="1"/>
    <col min="13784" max="13784" width="11" style="1" customWidth="1"/>
    <col min="13785" max="13785" width="24" style="1" customWidth="1"/>
    <col min="13786" max="14035" width="8.85546875" style="1"/>
    <col min="14036" max="14036" width="5.42578125" style="1" customWidth="1"/>
    <col min="14037" max="14037" width="43.85546875" style="1" customWidth="1"/>
    <col min="14038" max="14038" width="7.5703125" style="1" bestFit="1" customWidth="1"/>
    <col min="14039" max="14039" width="8.7109375" style="1" customWidth="1"/>
    <col min="14040" max="14040" width="11" style="1" customWidth="1"/>
    <col min="14041" max="14041" width="24" style="1" customWidth="1"/>
    <col min="14042" max="14291" width="8.85546875" style="1"/>
    <col min="14292" max="14292" width="5.42578125" style="1" customWidth="1"/>
    <col min="14293" max="14293" width="43.85546875" style="1" customWidth="1"/>
    <col min="14294" max="14294" width="7.5703125" style="1" bestFit="1" customWidth="1"/>
    <col min="14295" max="14295" width="8.7109375" style="1" customWidth="1"/>
    <col min="14296" max="14296" width="11" style="1" customWidth="1"/>
    <col min="14297" max="14297" width="24" style="1" customWidth="1"/>
    <col min="14298" max="14547" width="8.85546875" style="1"/>
    <col min="14548" max="14548" width="5.42578125" style="1" customWidth="1"/>
    <col min="14549" max="14549" width="43.85546875" style="1" customWidth="1"/>
    <col min="14550" max="14550" width="7.5703125" style="1" bestFit="1" customWidth="1"/>
    <col min="14551" max="14551" width="8.7109375" style="1" customWidth="1"/>
    <col min="14552" max="14552" width="11" style="1" customWidth="1"/>
    <col min="14553" max="14553" width="24" style="1" customWidth="1"/>
    <col min="14554" max="14803" width="8.85546875" style="1"/>
    <col min="14804" max="14804" width="5.42578125" style="1" customWidth="1"/>
    <col min="14805" max="14805" width="43.85546875" style="1" customWidth="1"/>
    <col min="14806" max="14806" width="7.5703125" style="1" bestFit="1" customWidth="1"/>
    <col min="14807" max="14807" width="8.7109375" style="1" customWidth="1"/>
    <col min="14808" max="14808" width="11" style="1" customWidth="1"/>
    <col min="14809" max="14809" width="24" style="1" customWidth="1"/>
    <col min="14810" max="15059" width="8.85546875" style="1"/>
    <col min="15060" max="15060" width="5.42578125" style="1" customWidth="1"/>
    <col min="15061" max="15061" width="43.85546875" style="1" customWidth="1"/>
    <col min="15062" max="15062" width="7.5703125" style="1" bestFit="1" customWidth="1"/>
    <col min="15063" max="15063" width="8.7109375" style="1" customWidth="1"/>
    <col min="15064" max="15064" width="11" style="1" customWidth="1"/>
    <col min="15065" max="15065" width="24" style="1" customWidth="1"/>
    <col min="15066" max="15315" width="8.85546875" style="1"/>
    <col min="15316" max="15316" width="5.42578125" style="1" customWidth="1"/>
    <col min="15317" max="15317" width="43.85546875" style="1" customWidth="1"/>
    <col min="15318" max="15318" width="7.5703125" style="1" bestFit="1" customWidth="1"/>
    <col min="15319" max="15319" width="8.7109375" style="1" customWidth="1"/>
    <col min="15320" max="15320" width="11" style="1" customWidth="1"/>
    <col min="15321" max="15321" width="24" style="1" customWidth="1"/>
    <col min="15322" max="15571" width="8.85546875" style="1"/>
    <col min="15572" max="15572" width="5.42578125" style="1" customWidth="1"/>
    <col min="15573" max="15573" width="43.85546875" style="1" customWidth="1"/>
    <col min="15574" max="15574" width="7.5703125" style="1" bestFit="1" customWidth="1"/>
    <col min="15575" max="15575" width="8.7109375" style="1" customWidth="1"/>
    <col min="15576" max="15576" width="11" style="1" customWidth="1"/>
    <col min="15577" max="15577" width="24" style="1" customWidth="1"/>
    <col min="15578" max="15827" width="8.85546875" style="1"/>
    <col min="15828" max="15828" width="5.42578125" style="1" customWidth="1"/>
    <col min="15829" max="15829" width="43.85546875" style="1" customWidth="1"/>
    <col min="15830" max="15830" width="7.5703125" style="1" bestFit="1" customWidth="1"/>
    <col min="15831" max="15831" width="8.7109375" style="1" customWidth="1"/>
    <col min="15832" max="15832" width="11" style="1" customWidth="1"/>
    <col min="15833" max="15833" width="24" style="1" customWidth="1"/>
    <col min="15834" max="16083" width="8.85546875" style="1"/>
    <col min="16084" max="16084" width="5.42578125" style="1" customWidth="1"/>
    <col min="16085" max="16085" width="43.85546875" style="1" customWidth="1"/>
    <col min="16086" max="16086" width="7.5703125" style="1" bestFit="1" customWidth="1"/>
    <col min="16087" max="16087" width="8.7109375" style="1" customWidth="1"/>
    <col min="16088" max="16088" width="11" style="1" customWidth="1"/>
    <col min="16089" max="16089" width="24" style="1" customWidth="1"/>
    <col min="16090" max="16379" width="8.85546875" style="1"/>
    <col min="16380" max="16384" width="8.85546875" style="1" customWidth="1"/>
  </cols>
  <sheetData>
    <row r="1" spans="1:57" x14ac:dyDescent="0.2">
      <c r="A1" s="11"/>
      <c r="B1" s="11"/>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row>
    <row r="2" spans="1:57" ht="74.25" customHeight="1" thickBot="1" x14ac:dyDescent="0.25">
      <c r="A2" s="11"/>
      <c r="B2" s="13"/>
      <c r="C2" s="787" t="s">
        <v>265</v>
      </c>
      <c r="D2" s="787"/>
      <c r="E2" s="787"/>
      <c r="F2" s="787"/>
      <c r="G2" s="787"/>
      <c r="H2" s="787"/>
      <c r="I2" s="787"/>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row>
    <row r="3" spans="1:57" ht="24" customHeight="1" thickTop="1" x14ac:dyDescent="0.2">
      <c r="A3" s="11"/>
      <c r="B3" s="13"/>
      <c r="C3" s="797" t="s">
        <v>638</v>
      </c>
      <c r="D3" s="797"/>
      <c r="E3" s="797" t="s">
        <v>640</v>
      </c>
      <c r="F3" s="797"/>
      <c r="G3" s="797"/>
      <c r="H3" s="797"/>
      <c r="I3" s="797"/>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row>
    <row r="4" spans="1:57" ht="20.25" customHeight="1" x14ac:dyDescent="0.2">
      <c r="A4" s="11"/>
      <c r="B4" s="13"/>
      <c r="C4" s="310" t="s">
        <v>639</v>
      </c>
      <c r="D4" s="310"/>
      <c r="E4" s="782" t="s">
        <v>641</v>
      </c>
      <c r="F4" s="782"/>
      <c r="G4" s="782"/>
      <c r="H4" s="782"/>
      <c r="I4" s="782"/>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row>
    <row r="5" spans="1:57" ht="23.25" customHeight="1" x14ac:dyDescent="0.25">
      <c r="A5" s="11"/>
      <c r="B5" s="13"/>
      <c r="C5" s="365" t="s">
        <v>266</v>
      </c>
      <c r="D5" s="364"/>
      <c r="E5" s="365" t="s">
        <v>985</v>
      </c>
      <c r="F5" s="517"/>
      <c r="G5" s="517"/>
      <c r="H5" s="517"/>
      <c r="I5" s="517"/>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row>
    <row r="6" spans="1:57" ht="39.75" customHeight="1" x14ac:dyDescent="0.25">
      <c r="A6" s="11"/>
      <c r="B6" s="13"/>
      <c r="C6" s="310" t="s">
        <v>267</v>
      </c>
      <c r="D6" s="18"/>
      <c r="E6" s="4"/>
      <c r="F6" s="10"/>
      <c r="G6" s="10"/>
      <c r="H6" s="10"/>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c r="AZ6" s="13"/>
      <c r="BA6" s="13"/>
      <c r="BB6" s="13"/>
      <c r="BC6" s="13"/>
      <c r="BD6" s="13"/>
    </row>
    <row r="7" spans="1:57" ht="35.25" customHeight="1" x14ac:dyDescent="0.25">
      <c r="A7" s="11"/>
      <c r="B7" s="13"/>
      <c r="C7" s="788" t="s">
        <v>150</v>
      </c>
      <c r="D7" s="788"/>
      <c r="E7" s="789"/>
      <c r="F7" s="789"/>
      <c r="G7" s="789"/>
      <c r="H7" s="789"/>
      <c r="I7" s="789"/>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D7" s="13"/>
    </row>
    <row r="8" spans="1:57" ht="84.75" customHeight="1" x14ac:dyDescent="0.2">
      <c r="A8" s="11"/>
      <c r="B8" s="13"/>
      <c r="C8" s="794" t="s">
        <v>149</v>
      </c>
      <c r="D8" s="794"/>
      <c r="E8" s="794"/>
      <c r="F8" s="794"/>
      <c r="G8" s="794"/>
      <c r="H8" s="794"/>
      <c r="I8" s="794"/>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c r="AV8" s="13"/>
      <c r="AW8" s="13"/>
      <c r="AX8" s="13"/>
      <c r="AY8" s="13"/>
      <c r="AZ8" s="13"/>
      <c r="BA8" s="13"/>
      <c r="BB8" s="13"/>
      <c r="BC8" s="13"/>
      <c r="BD8" s="13"/>
    </row>
    <row r="9" spans="1:57" ht="23.25" customHeight="1" x14ac:dyDescent="0.2">
      <c r="A9" s="11"/>
      <c r="B9" s="13"/>
      <c r="C9" s="15"/>
      <c r="D9" s="15"/>
      <c r="E9" s="15"/>
      <c r="F9" s="15"/>
      <c r="G9" s="15"/>
      <c r="H9" s="15"/>
      <c r="I9" s="15"/>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c r="AX9" s="13"/>
      <c r="AY9" s="13"/>
      <c r="AZ9" s="13"/>
      <c r="BA9" s="13"/>
      <c r="BB9" s="13"/>
      <c r="BC9" s="13"/>
      <c r="BD9" s="13"/>
    </row>
    <row r="10" spans="1:57" s="9" customFormat="1" ht="21.75" customHeight="1" x14ac:dyDescent="0.2">
      <c r="A10" s="11"/>
      <c r="B10" s="13"/>
      <c r="C10" s="44">
        <v>1</v>
      </c>
      <c r="D10" s="45" t="s">
        <v>89</v>
      </c>
      <c r="E10" s="795" t="s">
        <v>58</v>
      </c>
      <c r="F10" s="796"/>
      <c r="G10" s="796"/>
      <c r="H10" s="796"/>
      <c r="I10" s="914"/>
      <c r="J10" s="516"/>
      <c r="K10" s="1"/>
      <c r="L10" s="1"/>
      <c r="M10" s="1"/>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3"/>
      <c r="BC10" s="13"/>
      <c r="BD10" s="13"/>
      <c r="BE10" s="13"/>
    </row>
    <row r="11" spans="1:57" s="9" customFormat="1" ht="45" x14ac:dyDescent="0.2">
      <c r="A11" s="11"/>
      <c r="B11" s="13"/>
      <c r="C11" s="518" t="s">
        <v>155</v>
      </c>
      <c r="D11" s="519" t="s">
        <v>105</v>
      </c>
      <c r="E11" s="519" t="s">
        <v>40</v>
      </c>
      <c r="F11" s="520" t="s">
        <v>175</v>
      </c>
      <c r="G11" s="518" t="s">
        <v>174</v>
      </c>
      <c r="H11" s="521" t="s">
        <v>176</v>
      </c>
      <c r="I11" s="522" t="s">
        <v>156</v>
      </c>
      <c r="J11" s="516"/>
      <c r="K11" s="1"/>
      <c r="L11" s="1"/>
      <c r="M11" s="1"/>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3"/>
    </row>
    <row r="12" spans="1:57" s="9" customFormat="1" ht="15.75" x14ac:dyDescent="0.25">
      <c r="A12" s="11"/>
      <c r="B12" s="13"/>
      <c r="C12" s="520" t="s">
        <v>41</v>
      </c>
      <c r="D12" s="520" t="s">
        <v>42</v>
      </c>
      <c r="E12" s="523" t="s">
        <v>43</v>
      </c>
      <c r="F12" s="524" t="s">
        <v>44</v>
      </c>
      <c r="G12" s="525" t="s">
        <v>45</v>
      </c>
      <c r="H12" s="526" t="s">
        <v>46</v>
      </c>
      <c r="I12" s="527" t="s">
        <v>47</v>
      </c>
      <c r="J12" s="516"/>
      <c r="K12" s="1"/>
      <c r="L12" s="1"/>
      <c r="M12" s="1"/>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c r="AX12" s="13"/>
      <c r="AY12" s="13"/>
      <c r="AZ12" s="13"/>
      <c r="BA12" s="13"/>
      <c r="BB12" s="13"/>
      <c r="BC12" s="13"/>
      <c r="BD12" s="13"/>
      <c r="BE12" s="13"/>
    </row>
    <row r="13" spans="1:57" s="9" customFormat="1" ht="15.75" x14ac:dyDescent="0.25">
      <c r="A13" s="11"/>
      <c r="B13" s="13"/>
      <c r="C13" s="528">
        <v>1.1000000000000001</v>
      </c>
      <c r="D13" s="529" t="s">
        <v>90</v>
      </c>
      <c r="E13" s="530" t="s">
        <v>48</v>
      </c>
      <c r="F13" s="530"/>
      <c r="G13" s="530"/>
      <c r="H13" s="530"/>
      <c r="I13" s="531"/>
      <c r="J13" s="516"/>
      <c r="K13" s="1"/>
      <c r="L13" s="1"/>
      <c r="M13" s="1"/>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row>
    <row r="14" spans="1:57" s="9" customFormat="1" ht="38.25" x14ac:dyDescent="0.25">
      <c r="A14" s="11"/>
      <c r="B14" s="13"/>
      <c r="C14" s="57" t="s">
        <v>0</v>
      </c>
      <c r="D14" s="58" t="s">
        <v>91</v>
      </c>
      <c r="E14" s="59" t="s">
        <v>20</v>
      </c>
      <c r="F14" s="22" t="s">
        <v>173</v>
      </c>
      <c r="G14" s="60">
        <v>1</v>
      </c>
      <c r="H14" s="61"/>
      <c r="I14" s="73">
        <f>G14*H14</f>
        <v>0</v>
      </c>
      <c r="J14" s="516"/>
      <c r="K14" s="1"/>
      <c r="L14" s="1"/>
      <c r="M14" s="1"/>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row>
    <row r="15" spans="1:57" s="9" customFormat="1" ht="63.75" x14ac:dyDescent="0.25">
      <c r="A15" s="11"/>
      <c r="B15" s="13"/>
      <c r="C15" s="57" t="s">
        <v>1</v>
      </c>
      <c r="D15" s="58" t="s">
        <v>92</v>
      </c>
      <c r="E15" s="59" t="s">
        <v>21</v>
      </c>
      <c r="F15" s="22" t="s">
        <v>173</v>
      </c>
      <c r="G15" s="60">
        <v>1</v>
      </c>
      <c r="H15" s="61"/>
      <c r="I15" s="73">
        <f>G15*H15</f>
        <v>0</v>
      </c>
      <c r="J15" s="516"/>
      <c r="K15" s="1"/>
      <c r="L15" s="1"/>
      <c r="M15" s="1"/>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c r="AS15" s="13"/>
      <c r="AT15" s="13"/>
      <c r="AU15" s="13"/>
      <c r="AV15" s="13"/>
      <c r="AW15" s="13"/>
      <c r="AX15" s="13"/>
      <c r="AY15" s="13"/>
      <c r="AZ15" s="13"/>
      <c r="BA15" s="13"/>
      <c r="BB15" s="13"/>
      <c r="BC15" s="13"/>
      <c r="BD15" s="13"/>
      <c r="BE15" s="13"/>
    </row>
    <row r="16" spans="1:57" s="9" customFormat="1" ht="51" x14ac:dyDescent="0.25">
      <c r="A16" s="11"/>
      <c r="B16" s="13"/>
      <c r="C16" s="57" t="s">
        <v>2</v>
      </c>
      <c r="D16" s="62" t="s">
        <v>93</v>
      </c>
      <c r="E16" s="59" t="s">
        <v>22</v>
      </c>
      <c r="F16" s="22" t="s">
        <v>173</v>
      </c>
      <c r="G16" s="60">
        <v>1</v>
      </c>
      <c r="H16" s="61"/>
      <c r="I16" s="73">
        <f>G16*H16</f>
        <v>0</v>
      </c>
      <c r="J16" s="516"/>
      <c r="K16" s="1"/>
      <c r="L16" s="1"/>
      <c r="M16" s="1"/>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row>
    <row r="17" spans="1:57" s="9" customFormat="1" ht="76.5" x14ac:dyDescent="0.25">
      <c r="A17" s="11"/>
      <c r="B17" s="13"/>
      <c r="C17" s="63" t="s">
        <v>79</v>
      </c>
      <c r="D17" s="64" t="s">
        <v>94</v>
      </c>
      <c r="E17" s="65" t="s">
        <v>81</v>
      </c>
      <c r="F17" s="22" t="s">
        <v>173</v>
      </c>
      <c r="G17" s="60">
        <v>1</v>
      </c>
      <c r="H17" s="61"/>
      <c r="I17" s="73">
        <f>G17*H17</f>
        <v>0</v>
      </c>
      <c r="J17" s="516"/>
      <c r="K17" s="1"/>
      <c r="L17" s="1"/>
      <c r="M17" s="1"/>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c r="AU17" s="13"/>
      <c r="AV17" s="13"/>
      <c r="AW17" s="13"/>
      <c r="AX17" s="13"/>
      <c r="AY17" s="13"/>
      <c r="AZ17" s="13"/>
      <c r="BA17" s="13"/>
      <c r="BB17" s="13"/>
      <c r="BC17" s="13"/>
      <c r="BD17" s="13"/>
      <c r="BE17" s="13"/>
    </row>
    <row r="18" spans="1:57" x14ac:dyDescent="0.2">
      <c r="A18" s="11"/>
      <c r="B18" s="13"/>
      <c r="C18" s="790" t="s">
        <v>157</v>
      </c>
      <c r="D18" s="791"/>
      <c r="E18" s="791"/>
      <c r="F18" s="792"/>
      <c r="G18" s="792"/>
      <c r="H18" s="793"/>
      <c r="I18" s="532">
        <f>SUM(I14:I17)</f>
        <v>0</v>
      </c>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c r="AX18" s="13"/>
      <c r="AY18" s="13"/>
      <c r="AZ18" s="13"/>
      <c r="BA18" s="13"/>
      <c r="BB18" s="13"/>
      <c r="BC18" s="13"/>
      <c r="BD18" s="13"/>
      <c r="BE18" s="13"/>
    </row>
    <row r="19" spans="1:57" s="31" customFormat="1" ht="15.75" x14ac:dyDescent="0.25">
      <c r="A19" s="28"/>
      <c r="B19" s="29"/>
      <c r="C19" s="528">
        <v>1.2</v>
      </c>
      <c r="D19" s="529" t="s">
        <v>95</v>
      </c>
      <c r="E19" s="530" t="s">
        <v>49</v>
      </c>
      <c r="F19" s="530"/>
      <c r="G19" s="530"/>
      <c r="H19" s="530"/>
      <c r="I19" s="531"/>
      <c r="J19" s="533"/>
      <c r="K19" s="1"/>
      <c r="L19" s="30"/>
      <c r="M19" s="30"/>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29"/>
      <c r="AR19" s="29"/>
      <c r="AS19" s="29"/>
      <c r="AT19" s="29"/>
      <c r="AU19" s="29"/>
      <c r="AV19" s="29"/>
      <c r="AW19" s="29"/>
      <c r="AX19" s="29"/>
      <c r="AY19" s="29"/>
      <c r="AZ19" s="29"/>
      <c r="BA19" s="29"/>
      <c r="BB19" s="29"/>
      <c r="BC19" s="29"/>
      <c r="BD19" s="29"/>
      <c r="BE19" s="29"/>
    </row>
    <row r="20" spans="1:57" s="31" customFormat="1" ht="51" x14ac:dyDescent="0.2">
      <c r="A20" s="28"/>
      <c r="B20" s="29"/>
      <c r="C20" s="85" t="s">
        <v>64</v>
      </c>
      <c r="D20" s="64" t="s">
        <v>108</v>
      </c>
      <c r="E20" s="86" t="s">
        <v>811</v>
      </c>
      <c r="F20" s="68" t="s">
        <v>151</v>
      </c>
      <c r="G20" s="71">
        <f>G32</f>
        <v>8</v>
      </c>
      <c r="H20" s="72"/>
      <c r="I20" s="534">
        <f>G20*H20</f>
        <v>0</v>
      </c>
      <c r="J20" s="533"/>
      <c r="K20" s="1"/>
      <c r="L20" s="30"/>
      <c r="M20" s="30"/>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row>
    <row r="21" spans="1:57" s="31" customFormat="1" ht="76.5" x14ac:dyDescent="0.2">
      <c r="A21" s="28"/>
      <c r="B21" s="29"/>
      <c r="C21" s="85" t="s">
        <v>66</v>
      </c>
      <c r="D21" s="64" t="s">
        <v>268</v>
      </c>
      <c r="E21" s="87" t="s">
        <v>67</v>
      </c>
      <c r="F21" s="85" t="s">
        <v>3</v>
      </c>
      <c r="G21" s="71">
        <v>50</v>
      </c>
      <c r="H21" s="72"/>
      <c r="I21" s="534">
        <f>G21*H21</f>
        <v>0</v>
      </c>
      <c r="J21" s="533"/>
      <c r="K21" s="1"/>
      <c r="L21" s="30"/>
      <c r="M21" s="30"/>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row>
    <row r="22" spans="1:57" s="31" customFormat="1" ht="38.25" x14ac:dyDescent="0.2">
      <c r="A22" s="28"/>
      <c r="B22" s="29"/>
      <c r="C22" s="798" t="s">
        <v>68</v>
      </c>
      <c r="D22" s="535" t="s">
        <v>812</v>
      </c>
      <c r="E22" s="536" t="s">
        <v>813</v>
      </c>
      <c r="F22" s="799"/>
      <c r="G22" s="799"/>
      <c r="H22" s="799"/>
      <c r="I22" s="784"/>
      <c r="J22" s="533"/>
      <c r="K22" s="1"/>
      <c r="L22" s="30"/>
      <c r="M22" s="30"/>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c r="AY22" s="29"/>
      <c r="AZ22" s="29"/>
      <c r="BA22" s="29"/>
      <c r="BB22" s="29"/>
      <c r="BC22" s="29"/>
      <c r="BD22" s="29"/>
      <c r="BE22" s="29"/>
    </row>
    <row r="23" spans="1:57" s="31" customFormat="1" ht="19.5" customHeight="1" x14ac:dyDescent="0.2">
      <c r="A23" s="28"/>
      <c r="B23" s="29"/>
      <c r="C23" s="798"/>
      <c r="D23" s="537" t="s">
        <v>364</v>
      </c>
      <c r="E23" s="91" t="s">
        <v>365</v>
      </c>
      <c r="F23" s="800"/>
      <c r="G23" s="800"/>
      <c r="H23" s="800"/>
      <c r="I23" s="785"/>
      <c r="J23" s="533"/>
      <c r="K23" s="1"/>
      <c r="L23" s="30"/>
      <c r="M23" s="30"/>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row>
    <row r="24" spans="1:57" s="31" customFormat="1" x14ac:dyDescent="0.2">
      <c r="A24" s="28"/>
      <c r="B24" s="29"/>
      <c r="C24" s="798"/>
      <c r="D24" s="538" t="s">
        <v>673</v>
      </c>
      <c r="E24" s="329" t="s">
        <v>675</v>
      </c>
      <c r="F24" s="800"/>
      <c r="G24" s="800"/>
      <c r="H24" s="800"/>
      <c r="I24" s="785"/>
      <c r="J24" s="533"/>
      <c r="K24" s="1"/>
      <c r="L24" s="30"/>
      <c r="M24" s="30"/>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row>
    <row r="25" spans="1:57" s="31" customFormat="1" ht="33" customHeight="1" x14ac:dyDescent="0.2">
      <c r="A25" s="28"/>
      <c r="B25" s="29"/>
      <c r="C25" s="798"/>
      <c r="D25" s="539" t="s">
        <v>814</v>
      </c>
      <c r="E25" s="91" t="s">
        <v>815</v>
      </c>
      <c r="F25" s="800"/>
      <c r="G25" s="800"/>
      <c r="H25" s="800"/>
      <c r="I25" s="785"/>
      <c r="J25" s="533"/>
      <c r="K25" s="1"/>
      <c r="L25" s="30"/>
      <c r="M25" s="30"/>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P25" s="29"/>
      <c r="AQ25" s="29"/>
      <c r="AR25" s="29"/>
      <c r="AS25" s="29"/>
      <c r="AT25" s="29"/>
      <c r="AU25" s="29"/>
      <c r="AV25" s="29"/>
      <c r="AW25" s="29"/>
      <c r="AX25" s="29"/>
      <c r="AY25" s="29"/>
      <c r="AZ25" s="29"/>
      <c r="BA25" s="29"/>
      <c r="BB25" s="29"/>
      <c r="BC25" s="29"/>
      <c r="BD25" s="29"/>
      <c r="BE25" s="29"/>
    </row>
    <row r="26" spans="1:57" s="31" customFormat="1" x14ac:dyDescent="0.2">
      <c r="A26" s="28"/>
      <c r="B26" s="29"/>
      <c r="C26" s="798"/>
      <c r="D26" s="537" t="s">
        <v>126</v>
      </c>
      <c r="E26" s="91" t="s">
        <v>816</v>
      </c>
      <c r="F26" s="800"/>
      <c r="G26" s="800"/>
      <c r="H26" s="800"/>
      <c r="I26" s="785"/>
      <c r="J26" s="533"/>
      <c r="K26" s="1"/>
      <c r="L26" s="30"/>
      <c r="M26" s="30"/>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c r="BD26" s="29"/>
      <c r="BE26" s="29"/>
    </row>
    <row r="27" spans="1:57" s="31" customFormat="1" x14ac:dyDescent="0.2">
      <c r="A27" s="28"/>
      <c r="B27" s="29"/>
      <c r="C27" s="798"/>
      <c r="D27" s="537" t="s">
        <v>371</v>
      </c>
      <c r="E27" s="88" t="s">
        <v>372</v>
      </c>
      <c r="F27" s="800"/>
      <c r="G27" s="800"/>
      <c r="H27" s="800"/>
      <c r="I27" s="785"/>
      <c r="J27" s="533"/>
      <c r="K27" s="1"/>
      <c r="L27" s="30"/>
      <c r="M27" s="30"/>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29"/>
      <c r="AS27" s="29"/>
      <c r="AT27" s="29"/>
      <c r="AU27" s="29"/>
      <c r="AV27" s="29"/>
      <c r="AW27" s="29"/>
      <c r="AX27" s="29"/>
      <c r="AY27" s="29"/>
      <c r="AZ27" s="29"/>
      <c r="BA27" s="29"/>
      <c r="BB27" s="29"/>
      <c r="BC27" s="29"/>
      <c r="BD27" s="29"/>
      <c r="BE27" s="29"/>
    </row>
    <row r="28" spans="1:57" s="31" customFormat="1" x14ac:dyDescent="0.2">
      <c r="A28" s="28"/>
      <c r="B28" s="29"/>
      <c r="C28" s="798"/>
      <c r="D28" s="537" t="s">
        <v>373</v>
      </c>
      <c r="E28" s="91" t="s">
        <v>374</v>
      </c>
      <c r="F28" s="800"/>
      <c r="G28" s="800"/>
      <c r="H28" s="800"/>
      <c r="I28" s="785"/>
      <c r="J28" s="533"/>
      <c r="K28" s="1"/>
      <c r="L28" s="30"/>
      <c r="M28" s="30"/>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row>
    <row r="29" spans="1:57" s="31" customFormat="1" x14ac:dyDescent="0.2">
      <c r="A29" s="28"/>
      <c r="B29" s="29"/>
      <c r="C29" s="798"/>
      <c r="D29" s="540" t="s">
        <v>817</v>
      </c>
      <c r="E29" s="91" t="s">
        <v>818</v>
      </c>
      <c r="F29" s="800"/>
      <c r="G29" s="800"/>
      <c r="H29" s="800"/>
      <c r="I29" s="785"/>
      <c r="J29" s="533"/>
      <c r="K29" s="1"/>
      <c r="L29" s="30"/>
      <c r="M29" s="30"/>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row>
    <row r="30" spans="1:57" s="31" customFormat="1" x14ac:dyDescent="0.2">
      <c r="A30" s="28"/>
      <c r="B30" s="29"/>
      <c r="C30" s="798"/>
      <c r="D30" s="537" t="s">
        <v>117</v>
      </c>
      <c r="E30" s="92" t="s">
        <v>819</v>
      </c>
      <c r="F30" s="800"/>
      <c r="G30" s="800"/>
      <c r="H30" s="800"/>
      <c r="I30" s="785"/>
      <c r="J30" s="533"/>
      <c r="K30" s="1"/>
      <c r="L30" s="30"/>
      <c r="M30" s="30"/>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row>
    <row r="31" spans="1:57" s="31" customFormat="1" x14ac:dyDescent="0.2">
      <c r="A31" s="28"/>
      <c r="B31" s="29"/>
      <c r="C31" s="798"/>
      <c r="D31" s="175" t="s">
        <v>118</v>
      </c>
      <c r="E31" s="175" t="s">
        <v>820</v>
      </c>
      <c r="F31" s="800"/>
      <c r="G31" s="800"/>
      <c r="H31" s="800"/>
      <c r="I31" s="785"/>
      <c r="J31" s="533"/>
      <c r="K31" s="1"/>
      <c r="L31" s="30"/>
      <c r="M31" s="30"/>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c r="AO31" s="29"/>
      <c r="AP31" s="29"/>
      <c r="AQ31" s="29"/>
      <c r="AR31" s="29"/>
      <c r="AS31" s="29"/>
      <c r="AT31" s="29"/>
      <c r="AU31" s="29"/>
      <c r="AV31" s="29"/>
      <c r="AW31" s="29"/>
      <c r="AX31" s="29"/>
      <c r="AY31" s="29"/>
      <c r="AZ31" s="29"/>
      <c r="BA31" s="29"/>
      <c r="BB31" s="29"/>
      <c r="BC31" s="29"/>
      <c r="BD31" s="29"/>
      <c r="BE31" s="29"/>
    </row>
    <row r="32" spans="1:57" s="31" customFormat="1" x14ac:dyDescent="0.2">
      <c r="A32" s="28"/>
      <c r="B32" s="29"/>
      <c r="C32" s="798"/>
      <c r="D32" s="66" t="str">
        <f t="shared" ref="D32" si="0">E32</f>
        <v>Pos W-9  dim. 3.125x3.45m</v>
      </c>
      <c r="E32" s="180" t="s">
        <v>821</v>
      </c>
      <c r="F32" s="68" t="s">
        <v>151</v>
      </c>
      <c r="G32" s="69">
        <v>8</v>
      </c>
      <c r="H32" s="72"/>
      <c r="I32" s="70">
        <f t="shared" ref="I32" si="1">G32*H32</f>
        <v>0</v>
      </c>
      <c r="J32" s="541"/>
      <c r="K32" s="1"/>
      <c r="L32" s="542"/>
      <c r="M32" s="30"/>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29"/>
      <c r="AO32" s="29"/>
      <c r="AP32" s="29"/>
      <c r="AQ32" s="29"/>
      <c r="AR32" s="29"/>
      <c r="AS32" s="29"/>
      <c r="AT32" s="29"/>
      <c r="AU32" s="29"/>
      <c r="AV32" s="29"/>
      <c r="AW32" s="29"/>
      <c r="AX32" s="29"/>
      <c r="AY32" s="29"/>
      <c r="AZ32" s="29"/>
      <c r="BA32" s="29"/>
      <c r="BB32" s="29"/>
      <c r="BC32" s="29"/>
      <c r="BD32" s="29"/>
      <c r="BE32" s="29"/>
    </row>
    <row r="33" spans="1:57" s="31" customFormat="1" ht="57" customHeight="1" x14ac:dyDescent="0.2">
      <c r="A33" s="28"/>
      <c r="B33" s="29"/>
      <c r="C33" s="63" t="s">
        <v>169</v>
      </c>
      <c r="D33" s="64" t="s">
        <v>121</v>
      </c>
      <c r="E33" s="65" t="s">
        <v>80</v>
      </c>
      <c r="F33" s="85" t="s">
        <v>3</v>
      </c>
      <c r="G33" s="95">
        <v>180</v>
      </c>
      <c r="H33" s="96"/>
      <c r="I33" s="70">
        <f>G33*H33</f>
        <v>0</v>
      </c>
      <c r="J33" s="543"/>
      <c r="K33" s="1"/>
      <c r="L33" s="30"/>
      <c r="M33" s="30"/>
      <c r="N33" s="29"/>
      <c r="O33" s="29"/>
      <c r="P33" s="29"/>
      <c r="Q33" s="29"/>
      <c r="R33" s="29"/>
      <c r="S33" s="29"/>
      <c r="T33" s="29"/>
      <c r="U33" s="29"/>
      <c r="V33" s="29"/>
      <c r="W33" s="29"/>
      <c r="X33" s="29"/>
      <c r="Y33" s="29"/>
      <c r="Z33" s="29"/>
      <c r="AA33" s="29"/>
      <c r="AB33" s="29"/>
      <c r="AC33" s="29"/>
      <c r="AD33" s="29"/>
      <c r="AE33" s="29"/>
      <c r="AF33" s="29"/>
      <c r="AG33" s="29"/>
      <c r="AH33" s="29"/>
      <c r="AI33" s="29"/>
      <c r="AJ33" s="29"/>
      <c r="AK33" s="29"/>
      <c r="AL33" s="29"/>
      <c r="AM33" s="29"/>
      <c r="AN33" s="29"/>
      <c r="AO33" s="29"/>
      <c r="AP33" s="29"/>
      <c r="AQ33" s="29"/>
      <c r="AR33" s="29"/>
      <c r="AS33" s="29"/>
      <c r="AT33" s="29"/>
      <c r="AU33" s="29"/>
      <c r="AV33" s="29"/>
      <c r="AW33" s="29"/>
      <c r="AX33" s="29"/>
      <c r="AY33" s="29"/>
      <c r="AZ33" s="29"/>
      <c r="BA33" s="29"/>
      <c r="BB33" s="29"/>
      <c r="BC33" s="29"/>
      <c r="BD33" s="29"/>
      <c r="BE33" s="29"/>
    </row>
    <row r="34" spans="1:57" s="30" customFormat="1" x14ac:dyDescent="0.2">
      <c r="A34" s="28"/>
      <c r="B34" s="29"/>
      <c r="C34" s="790" t="s">
        <v>157</v>
      </c>
      <c r="D34" s="792"/>
      <c r="E34" s="792"/>
      <c r="F34" s="792"/>
      <c r="G34" s="792"/>
      <c r="H34" s="793"/>
      <c r="I34" s="544">
        <f>SUM(I20:I33)</f>
        <v>0</v>
      </c>
      <c r="J34" s="533"/>
      <c r="K34" s="1"/>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29"/>
      <c r="AS34" s="29"/>
      <c r="AT34" s="29"/>
      <c r="AU34" s="29"/>
      <c r="AV34" s="29"/>
      <c r="AW34" s="29"/>
      <c r="AX34" s="29"/>
      <c r="AY34" s="29"/>
      <c r="AZ34" s="29"/>
      <c r="BA34" s="29"/>
      <c r="BB34" s="29"/>
      <c r="BC34" s="29"/>
      <c r="BD34" s="29"/>
      <c r="BE34" s="29"/>
    </row>
    <row r="35" spans="1:57" s="30" customFormat="1" ht="15.75" x14ac:dyDescent="0.25">
      <c r="A35" s="28"/>
      <c r="B35" s="29"/>
      <c r="C35" s="528">
        <v>1.3</v>
      </c>
      <c r="D35" s="530" t="s">
        <v>96</v>
      </c>
      <c r="E35" s="530" t="s">
        <v>50</v>
      </c>
      <c r="F35" s="530"/>
      <c r="G35" s="530"/>
      <c r="H35" s="530"/>
      <c r="I35" s="531"/>
      <c r="J35" s="533"/>
      <c r="K35" s="1"/>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c r="AO35" s="29"/>
      <c r="AP35" s="29"/>
      <c r="AQ35" s="29"/>
      <c r="AR35" s="29"/>
      <c r="AS35" s="29"/>
      <c r="AT35" s="29"/>
      <c r="AU35" s="29"/>
      <c r="AV35" s="29"/>
      <c r="AW35" s="29"/>
      <c r="AX35" s="29"/>
      <c r="AY35" s="29"/>
      <c r="AZ35" s="29"/>
      <c r="BA35" s="29"/>
      <c r="BB35" s="29"/>
      <c r="BC35" s="29"/>
      <c r="BD35" s="29"/>
      <c r="BE35" s="29"/>
    </row>
    <row r="36" spans="1:57" s="30" customFormat="1" ht="38.25" x14ac:dyDescent="0.2">
      <c r="A36" s="28"/>
      <c r="B36" s="29"/>
      <c r="C36" s="68" t="s">
        <v>4</v>
      </c>
      <c r="D36" s="98" t="s">
        <v>124</v>
      </c>
      <c r="E36" s="99" t="s">
        <v>23</v>
      </c>
      <c r="F36" s="68" t="s">
        <v>151</v>
      </c>
      <c r="G36" s="105">
        <v>5</v>
      </c>
      <c r="H36" s="106"/>
      <c r="I36" s="545">
        <f>G36*H36</f>
        <v>0</v>
      </c>
      <c r="J36" s="533"/>
      <c r="K36" s="1"/>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row>
    <row r="37" spans="1:57" s="30" customFormat="1" ht="63.75" x14ac:dyDescent="0.2">
      <c r="A37" s="28"/>
      <c r="B37" s="29"/>
      <c r="C37" s="68" t="s">
        <v>15</v>
      </c>
      <c r="D37" s="98" t="s">
        <v>270</v>
      </c>
      <c r="E37" s="99" t="s">
        <v>24</v>
      </c>
      <c r="F37" s="68" t="s">
        <v>3</v>
      </c>
      <c r="G37" s="105">
        <v>38</v>
      </c>
      <c r="H37" s="106"/>
      <c r="I37" s="545">
        <f>G37*H37</f>
        <v>0</v>
      </c>
      <c r="J37" s="533"/>
      <c r="K37" s="1"/>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29"/>
      <c r="AS37" s="29"/>
      <c r="AT37" s="29"/>
      <c r="AU37" s="29"/>
      <c r="AV37" s="29"/>
      <c r="AW37" s="29"/>
      <c r="AX37" s="29"/>
      <c r="AY37" s="29"/>
      <c r="AZ37" s="29"/>
      <c r="BA37" s="29"/>
      <c r="BB37" s="29"/>
      <c r="BC37" s="29"/>
      <c r="BD37" s="29"/>
      <c r="BE37" s="29"/>
    </row>
    <row r="38" spans="1:57" s="30" customFormat="1" ht="165.75" customHeight="1" x14ac:dyDescent="0.2">
      <c r="A38" s="28"/>
      <c r="B38" s="29"/>
      <c r="C38" s="823" t="s">
        <v>16</v>
      </c>
      <c r="D38" s="330" t="s">
        <v>316</v>
      </c>
      <c r="E38" s="331" t="s">
        <v>271</v>
      </c>
      <c r="F38" s="50"/>
      <c r="G38" s="51"/>
      <c r="H38" s="51"/>
      <c r="I38" s="546"/>
      <c r="J38" s="533"/>
      <c r="K38" s="1"/>
      <c r="N38" s="29"/>
      <c r="O38" s="29"/>
      <c r="P38" s="29"/>
      <c r="Q38" s="29"/>
      <c r="R38" s="29"/>
      <c r="S38" s="29"/>
      <c r="T38" s="29"/>
      <c r="U38" s="29"/>
      <c r="V38" s="29"/>
      <c r="W38" s="29"/>
      <c r="X38" s="29"/>
      <c r="Y38" s="29"/>
      <c r="Z38" s="29"/>
      <c r="AA38" s="29"/>
      <c r="AB38" s="29"/>
      <c r="AC38" s="29"/>
      <c r="AD38" s="29"/>
      <c r="AE38" s="29"/>
      <c r="AF38" s="29"/>
      <c r="AG38" s="29"/>
      <c r="AH38" s="29"/>
      <c r="AI38" s="29"/>
      <c r="AJ38" s="29"/>
      <c r="AK38" s="29"/>
      <c r="AL38" s="29"/>
      <c r="AM38" s="29"/>
      <c r="AN38" s="29"/>
      <c r="AO38" s="29"/>
      <c r="AP38" s="29"/>
      <c r="AQ38" s="29"/>
      <c r="AR38" s="29"/>
      <c r="AS38" s="29"/>
      <c r="AT38" s="29"/>
      <c r="AU38" s="29"/>
      <c r="AV38" s="29"/>
      <c r="AW38" s="29"/>
      <c r="AX38" s="29"/>
      <c r="AY38" s="29"/>
      <c r="AZ38" s="29"/>
      <c r="BA38" s="29"/>
      <c r="BB38" s="29"/>
      <c r="BC38" s="29"/>
      <c r="BD38" s="29"/>
      <c r="BE38" s="29"/>
    </row>
    <row r="39" spans="1:57" s="30" customFormat="1" ht="24.75" customHeight="1" x14ac:dyDescent="0.2">
      <c r="A39" s="28"/>
      <c r="B39" s="29"/>
      <c r="C39" s="823"/>
      <c r="D39" s="123" t="s">
        <v>317</v>
      </c>
      <c r="E39" s="332" t="s">
        <v>25</v>
      </c>
      <c r="F39" s="52"/>
      <c r="G39" s="53"/>
      <c r="H39" s="53"/>
      <c r="I39" s="547"/>
      <c r="J39" s="915"/>
      <c r="K39" s="1"/>
      <c r="N39" s="29"/>
      <c r="O39" s="29"/>
      <c r="P39" s="29"/>
      <c r="Q39" s="29"/>
      <c r="R39" s="29"/>
      <c r="S39" s="29"/>
      <c r="T39" s="29"/>
      <c r="U39" s="29"/>
      <c r="V39" s="29"/>
      <c r="W39" s="29"/>
      <c r="X39" s="29"/>
      <c r="Y39" s="29"/>
      <c r="Z39" s="29"/>
      <c r="AA39" s="29"/>
      <c r="AB39" s="29"/>
      <c r="AC39" s="29"/>
      <c r="AD39" s="29"/>
      <c r="AE39" s="29"/>
      <c r="AF39" s="29"/>
      <c r="AG39" s="29"/>
      <c r="AH39" s="29"/>
      <c r="AI39" s="29"/>
      <c r="AJ39" s="29"/>
      <c r="AK39" s="29"/>
      <c r="AL39" s="29"/>
      <c r="AM39" s="29"/>
      <c r="AN39" s="29"/>
      <c r="AO39" s="29"/>
      <c r="AP39" s="29"/>
      <c r="AQ39" s="29"/>
      <c r="AR39" s="29"/>
      <c r="AS39" s="29"/>
      <c r="AT39" s="29"/>
      <c r="AU39" s="29"/>
      <c r="AV39" s="29"/>
      <c r="AW39" s="29"/>
      <c r="AX39" s="29"/>
      <c r="AY39" s="29"/>
      <c r="AZ39" s="29"/>
      <c r="BA39" s="29"/>
      <c r="BB39" s="29"/>
      <c r="BC39" s="29"/>
      <c r="BD39" s="29"/>
      <c r="BE39" s="29"/>
    </row>
    <row r="40" spans="1:57" s="30" customFormat="1" x14ac:dyDescent="0.2">
      <c r="A40" s="28"/>
      <c r="B40" s="29"/>
      <c r="C40" s="823"/>
      <c r="D40" s="123" t="s">
        <v>269</v>
      </c>
      <c r="E40" s="91" t="s">
        <v>272</v>
      </c>
      <c r="F40" s="52"/>
      <c r="G40" s="53"/>
      <c r="H40" s="53"/>
      <c r="I40" s="547"/>
      <c r="J40" s="915"/>
      <c r="K40" s="1"/>
      <c r="N40" s="29"/>
      <c r="O40" s="29"/>
      <c r="P40" s="29"/>
      <c r="Q40" s="29"/>
      <c r="R40" s="29"/>
      <c r="S40" s="29"/>
      <c r="T40" s="29"/>
      <c r="U40" s="29"/>
      <c r="V40" s="29"/>
      <c r="W40" s="29"/>
      <c r="X40" s="29"/>
      <c r="Y40" s="29"/>
      <c r="Z40" s="29"/>
      <c r="AA40" s="29"/>
      <c r="AB40" s="29"/>
      <c r="AC40" s="29"/>
      <c r="AD40" s="29"/>
      <c r="AE40" s="29"/>
      <c r="AF40" s="29"/>
      <c r="AG40" s="29"/>
      <c r="AH40" s="29"/>
      <c r="AI40" s="29"/>
      <c r="AJ40" s="29"/>
      <c r="AK40" s="29"/>
      <c r="AL40" s="29"/>
      <c r="AM40" s="29"/>
      <c r="AN40" s="29"/>
      <c r="AO40" s="29"/>
      <c r="AP40" s="29"/>
      <c r="AQ40" s="29"/>
      <c r="AR40" s="29"/>
      <c r="AS40" s="29"/>
      <c r="AT40" s="29"/>
      <c r="AU40" s="29"/>
      <c r="AV40" s="29"/>
      <c r="AW40" s="29"/>
      <c r="AX40" s="29"/>
      <c r="AY40" s="29"/>
      <c r="AZ40" s="29"/>
      <c r="BA40" s="29"/>
      <c r="BB40" s="29"/>
      <c r="BC40" s="29"/>
      <c r="BD40" s="29"/>
      <c r="BE40" s="29"/>
    </row>
    <row r="41" spans="1:57" s="30" customFormat="1" x14ac:dyDescent="0.2">
      <c r="A41" s="28"/>
      <c r="B41" s="29"/>
      <c r="C41" s="823"/>
      <c r="D41" s="123" t="s">
        <v>673</v>
      </c>
      <c r="E41" s="332" t="s">
        <v>696</v>
      </c>
      <c r="F41" s="52"/>
      <c r="G41" s="53"/>
      <c r="H41" s="53"/>
      <c r="I41" s="547"/>
      <c r="J41" s="915"/>
      <c r="K41" s="1"/>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row>
    <row r="42" spans="1:57" s="30" customFormat="1" ht="31.5" customHeight="1" x14ac:dyDescent="0.2">
      <c r="A42" s="28"/>
      <c r="B42" s="29"/>
      <c r="C42" s="823"/>
      <c r="D42" s="90" t="s">
        <v>822</v>
      </c>
      <c r="E42" s="123" t="s">
        <v>823</v>
      </c>
      <c r="F42" s="52"/>
      <c r="G42" s="53"/>
      <c r="H42" s="53"/>
      <c r="I42" s="547"/>
      <c r="J42" s="915"/>
      <c r="K42" s="1"/>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row>
    <row r="43" spans="1:57" s="30" customFormat="1" ht="25.5" x14ac:dyDescent="0.2">
      <c r="A43" s="28"/>
      <c r="B43" s="29"/>
      <c r="C43" s="823"/>
      <c r="D43" s="123" t="s">
        <v>632</v>
      </c>
      <c r="E43" s="332" t="s">
        <v>633</v>
      </c>
      <c r="F43" s="54"/>
      <c r="G43" s="55"/>
      <c r="H43" s="56"/>
      <c r="I43" s="78"/>
      <c r="J43" s="915"/>
      <c r="K43" s="1"/>
      <c r="N43" s="29"/>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c r="AO43" s="29"/>
      <c r="AP43" s="29"/>
      <c r="AQ43" s="29"/>
      <c r="AR43" s="29"/>
      <c r="AS43" s="29"/>
      <c r="AT43" s="29"/>
      <c r="AU43" s="29"/>
      <c r="AV43" s="29"/>
      <c r="AW43" s="29"/>
      <c r="AX43" s="29"/>
      <c r="AY43" s="29"/>
      <c r="AZ43" s="29"/>
      <c r="BA43" s="29"/>
      <c r="BB43" s="29"/>
      <c r="BC43" s="29"/>
      <c r="BD43" s="29"/>
      <c r="BE43" s="29"/>
    </row>
    <row r="44" spans="1:57" s="30" customFormat="1" x14ac:dyDescent="0.2">
      <c r="A44" s="28"/>
      <c r="B44" s="29"/>
      <c r="C44" s="823"/>
      <c r="D44" s="123" t="s">
        <v>125</v>
      </c>
      <c r="E44" s="332" t="s">
        <v>26</v>
      </c>
      <c r="F44" s="54"/>
      <c r="G44" s="55"/>
      <c r="H44" s="56"/>
      <c r="I44" s="78"/>
      <c r="J44" s="915"/>
      <c r="K44" s="1"/>
      <c r="N44" s="29"/>
      <c r="O44" s="29"/>
      <c r="P44" s="29"/>
      <c r="Q44" s="29"/>
      <c r="R44" s="29"/>
      <c r="S44" s="29"/>
      <c r="T44" s="29"/>
      <c r="U44" s="29"/>
      <c r="V44" s="29"/>
      <c r="W44" s="29"/>
      <c r="X44" s="29"/>
      <c r="Y44" s="29"/>
      <c r="Z44" s="29"/>
      <c r="AA44" s="29"/>
      <c r="AB44" s="29"/>
      <c r="AC44" s="29"/>
      <c r="AD44" s="29"/>
      <c r="AE44" s="29"/>
      <c r="AF44" s="29"/>
      <c r="AG44" s="29"/>
      <c r="AH44" s="29"/>
      <c r="AI44" s="29"/>
      <c r="AJ44" s="29"/>
      <c r="AK44" s="29"/>
      <c r="AL44" s="29"/>
      <c r="AM44" s="29"/>
      <c r="AN44" s="29"/>
      <c r="AO44" s="29"/>
      <c r="AP44" s="29"/>
      <c r="AQ44" s="29"/>
      <c r="AR44" s="29"/>
      <c r="AS44" s="29"/>
      <c r="AT44" s="29"/>
      <c r="AU44" s="29"/>
      <c r="AV44" s="29"/>
      <c r="AW44" s="29"/>
      <c r="AX44" s="29"/>
      <c r="AY44" s="29"/>
      <c r="AZ44" s="29"/>
      <c r="BA44" s="29"/>
      <c r="BB44" s="29"/>
      <c r="BC44" s="29"/>
      <c r="BD44" s="29"/>
      <c r="BE44" s="29"/>
    </row>
    <row r="45" spans="1:57" s="30" customFormat="1" ht="12.75" customHeight="1" x14ac:dyDescent="0.2">
      <c r="A45" s="28"/>
      <c r="B45" s="29"/>
      <c r="C45" s="823"/>
      <c r="D45" s="123" t="s">
        <v>126</v>
      </c>
      <c r="E45" s="332" t="s">
        <v>135</v>
      </c>
      <c r="F45" s="54"/>
      <c r="G45" s="55"/>
      <c r="H45" s="56"/>
      <c r="I45" s="78"/>
      <c r="J45" s="915"/>
      <c r="K45" s="1"/>
      <c r="N45" s="29"/>
      <c r="O45" s="29"/>
      <c r="P45" s="29"/>
      <c r="Q45" s="29"/>
      <c r="R45" s="29"/>
      <c r="S45" s="29"/>
      <c r="T45" s="29"/>
      <c r="U45" s="29"/>
      <c r="V45" s="29"/>
      <c r="W45" s="29"/>
      <c r="X45" s="29"/>
      <c r="Y45" s="29"/>
      <c r="Z45" s="29"/>
      <c r="AA45" s="29"/>
      <c r="AB45" s="29"/>
      <c r="AC45" s="29"/>
      <c r="AD45" s="29"/>
      <c r="AE45" s="29"/>
      <c r="AF45" s="29"/>
      <c r="AG45" s="29"/>
      <c r="AH45" s="29"/>
      <c r="AI45" s="29"/>
      <c r="AJ45" s="29"/>
      <c r="AK45" s="29"/>
      <c r="AL45" s="29"/>
      <c r="AM45" s="29"/>
      <c r="AN45" s="29"/>
      <c r="AO45" s="29"/>
      <c r="AP45" s="29"/>
      <c r="AQ45" s="29"/>
      <c r="AR45" s="29"/>
      <c r="AS45" s="29"/>
      <c r="AT45" s="29"/>
      <c r="AU45" s="29"/>
      <c r="AV45" s="29"/>
      <c r="AW45" s="29"/>
      <c r="AX45" s="29"/>
      <c r="AY45" s="29"/>
      <c r="AZ45" s="29"/>
      <c r="BA45" s="29"/>
      <c r="BB45" s="29"/>
      <c r="BC45" s="29"/>
      <c r="BD45" s="29"/>
      <c r="BE45" s="29"/>
    </row>
    <row r="46" spans="1:57" s="30" customFormat="1" ht="16.5" customHeight="1" x14ac:dyDescent="0.2">
      <c r="A46" s="28"/>
      <c r="B46" s="29"/>
      <c r="C46" s="823"/>
      <c r="D46" s="123" t="s">
        <v>127</v>
      </c>
      <c r="E46" s="12" t="s">
        <v>39</v>
      </c>
      <c r="F46" s="54"/>
      <c r="G46" s="55"/>
      <c r="H46" s="56"/>
      <c r="I46" s="78"/>
      <c r="J46" s="915"/>
      <c r="K46" s="1"/>
      <c r="N46" s="29"/>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row>
    <row r="47" spans="1:57" s="30" customFormat="1" ht="15" customHeight="1" x14ac:dyDescent="0.2">
      <c r="A47" s="28"/>
      <c r="B47" s="29"/>
      <c r="C47" s="823"/>
      <c r="D47" s="123" t="s">
        <v>128</v>
      </c>
      <c r="E47" s="332" t="s">
        <v>27</v>
      </c>
      <c r="F47" s="54"/>
      <c r="G47" s="55"/>
      <c r="H47" s="56"/>
      <c r="I47" s="78"/>
      <c r="J47" s="915"/>
      <c r="K47" s="1"/>
      <c r="N47" s="29"/>
      <c r="O47" s="29"/>
      <c r="P47" s="29"/>
      <c r="Q47" s="29"/>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c r="AP47" s="29"/>
      <c r="AQ47" s="29"/>
      <c r="AR47" s="29"/>
      <c r="AS47" s="29"/>
      <c r="AT47" s="29"/>
      <c r="AU47" s="29"/>
      <c r="AV47" s="29"/>
      <c r="AW47" s="29"/>
      <c r="AX47" s="29"/>
      <c r="AY47" s="29"/>
      <c r="AZ47" s="29"/>
      <c r="BA47" s="29"/>
      <c r="BB47" s="29"/>
      <c r="BC47" s="29"/>
      <c r="BD47" s="29"/>
      <c r="BE47" s="29"/>
    </row>
    <row r="48" spans="1:57" s="30" customFormat="1" x14ac:dyDescent="0.2">
      <c r="A48" s="28"/>
      <c r="B48" s="29"/>
      <c r="C48" s="823"/>
      <c r="D48" s="123" t="s">
        <v>129</v>
      </c>
      <c r="E48" s="91" t="s">
        <v>28</v>
      </c>
      <c r="F48" s="54"/>
      <c r="G48" s="55"/>
      <c r="H48" s="56"/>
      <c r="I48" s="78"/>
      <c r="J48" s="915"/>
      <c r="K48" s="1"/>
      <c r="N48" s="29"/>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c r="AQ48" s="29"/>
      <c r="AR48" s="29"/>
      <c r="AS48" s="29"/>
      <c r="AT48" s="29"/>
      <c r="AU48" s="29"/>
      <c r="AV48" s="29"/>
      <c r="AW48" s="29"/>
      <c r="AX48" s="29"/>
      <c r="AY48" s="29"/>
      <c r="AZ48" s="29"/>
      <c r="BA48" s="29"/>
      <c r="BB48" s="29"/>
      <c r="BC48" s="29"/>
      <c r="BD48" s="29"/>
      <c r="BE48" s="29"/>
    </row>
    <row r="49" spans="1:57" s="30" customFormat="1" ht="17.25" customHeight="1" x14ac:dyDescent="0.2">
      <c r="A49" s="28"/>
      <c r="B49" s="29"/>
      <c r="C49" s="823"/>
      <c r="D49" s="333" t="s">
        <v>130</v>
      </c>
      <c r="E49" s="334" t="s">
        <v>29</v>
      </c>
      <c r="F49" s="54"/>
      <c r="G49" s="55"/>
      <c r="H49" s="56"/>
      <c r="I49" s="78"/>
      <c r="J49" s="915"/>
      <c r="K49" s="1"/>
      <c r="N49" s="29"/>
      <c r="O49" s="29"/>
      <c r="P49" s="29"/>
      <c r="Q49" s="29"/>
      <c r="R49" s="29"/>
      <c r="S49" s="29"/>
      <c r="T49" s="29"/>
      <c r="U49" s="29"/>
      <c r="V49" s="29"/>
      <c r="W49" s="29"/>
      <c r="X49" s="29"/>
      <c r="Y49" s="29"/>
      <c r="Z49" s="29"/>
      <c r="AA49" s="29"/>
      <c r="AB49" s="29"/>
      <c r="AC49" s="29"/>
      <c r="AD49" s="29"/>
      <c r="AE49" s="29"/>
      <c r="AF49" s="29"/>
      <c r="AG49" s="29"/>
      <c r="AH49" s="29"/>
      <c r="AI49" s="29"/>
      <c r="AJ49" s="29"/>
      <c r="AK49" s="29"/>
      <c r="AL49" s="29"/>
      <c r="AM49" s="29"/>
      <c r="AN49" s="29"/>
      <c r="AO49" s="29"/>
      <c r="AP49" s="29"/>
      <c r="AQ49" s="29"/>
      <c r="AR49" s="29"/>
      <c r="AS49" s="29"/>
      <c r="AT49" s="29"/>
      <c r="AU49" s="29"/>
      <c r="AV49" s="29"/>
      <c r="AW49" s="29"/>
      <c r="AX49" s="29"/>
      <c r="AY49" s="29"/>
      <c r="AZ49" s="29"/>
      <c r="BA49" s="29"/>
      <c r="BB49" s="29"/>
      <c r="BC49" s="29"/>
      <c r="BD49" s="29"/>
      <c r="BE49" s="29"/>
    </row>
    <row r="50" spans="1:57" s="30" customFormat="1" ht="12" customHeight="1" x14ac:dyDescent="0.2">
      <c r="A50" s="28"/>
      <c r="B50" s="29"/>
      <c r="C50" s="823"/>
      <c r="D50" s="333" t="s">
        <v>131</v>
      </c>
      <c r="E50" s="335" t="s">
        <v>30</v>
      </c>
      <c r="F50" s="54"/>
      <c r="G50" s="55"/>
      <c r="H50" s="56"/>
      <c r="I50" s="78"/>
      <c r="J50" s="915"/>
      <c r="K50" s="1"/>
      <c r="N50" s="29"/>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c r="AO50" s="29"/>
      <c r="AP50" s="29"/>
      <c r="AQ50" s="29"/>
      <c r="AR50" s="29"/>
      <c r="AS50" s="29"/>
      <c r="AT50" s="29"/>
      <c r="AU50" s="29"/>
      <c r="AV50" s="29"/>
      <c r="AW50" s="29"/>
      <c r="AX50" s="29"/>
      <c r="AY50" s="29"/>
      <c r="AZ50" s="29"/>
      <c r="BA50" s="29"/>
      <c r="BB50" s="29"/>
      <c r="BC50" s="29"/>
      <c r="BD50" s="29"/>
      <c r="BE50" s="29"/>
    </row>
    <row r="51" spans="1:57" s="30" customFormat="1" x14ac:dyDescent="0.2">
      <c r="A51" s="28"/>
      <c r="B51" s="29"/>
      <c r="C51" s="823"/>
      <c r="D51" s="123" t="s">
        <v>132</v>
      </c>
      <c r="E51" s="91" t="s">
        <v>318</v>
      </c>
      <c r="F51" s="54"/>
      <c r="G51" s="55"/>
      <c r="H51" s="56"/>
      <c r="I51" s="78"/>
      <c r="J51" s="915"/>
      <c r="K51" s="1"/>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c r="AV51" s="29"/>
      <c r="AW51" s="29"/>
      <c r="AX51" s="29"/>
      <c r="AY51" s="29"/>
      <c r="AZ51" s="29"/>
      <c r="BA51" s="29"/>
      <c r="BB51" s="29"/>
      <c r="BC51" s="29"/>
      <c r="BD51" s="29"/>
      <c r="BE51" s="29"/>
    </row>
    <row r="52" spans="1:57" s="30" customFormat="1" ht="15.75" customHeight="1" x14ac:dyDescent="0.2">
      <c r="A52" s="28"/>
      <c r="B52" s="29"/>
      <c r="C52" s="823"/>
      <c r="D52" s="549" t="s">
        <v>133</v>
      </c>
      <c r="E52" s="550" t="s">
        <v>31</v>
      </c>
      <c r="F52" s="54"/>
      <c r="G52" s="55"/>
      <c r="H52" s="56"/>
      <c r="I52" s="78"/>
      <c r="J52" s="915"/>
      <c r="K52" s="1"/>
      <c r="N52" s="29"/>
      <c r="O52" s="29"/>
      <c r="P52" s="29"/>
      <c r="Q52" s="29"/>
      <c r="R52" s="29"/>
      <c r="S52" s="29"/>
      <c r="T52" s="29"/>
      <c r="U52" s="29"/>
      <c r="V52" s="29"/>
      <c r="W52" s="29"/>
      <c r="X52" s="29"/>
      <c r="Y52" s="29"/>
      <c r="Z52" s="29"/>
      <c r="AA52" s="29"/>
      <c r="AB52" s="29"/>
      <c r="AC52" s="29"/>
      <c r="AD52" s="29"/>
      <c r="AE52" s="29"/>
      <c r="AF52" s="29"/>
      <c r="AG52" s="29"/>
      <c r="AH52" s="29"/>
      <c r="AI52" s="29"/>
      <c r="AJ52" s="29"/>
      <c r="AK52" s="29"/>
      <c r="AL52" s="29"/>
      <c r="AM52" s="29"/>
      <c r="AN52" s="29"/>
      <c r="AO52" s="29"/>
      <c r="AP52" s="29"/>
      <c r="AQ52" s="29"/>
      <c r="AR52" s="29"/>
      <c r="AS52" s="29"/>
      <c r="AT52" s="29"/>
      <c r="AU52" s="29"/>
      <c r="AV52" s="29"/>
      <c r="AW52" s="29"/>
      <c r="AX52" s="29"/>
      <c r="AY52" s="29"/>
      <c r="AZ52" s="29"/>
      <c r="BA52" s="29"/>
      <c r="BB52" s="29"/>
      <c r="BC52" s="29"/>
      <c r="BD52" s="29"/>
      <c r="BE52" s="29"/>
    </row>
    <row r="53" spans="1:57" s="30" customFormat="1" x14ac:dyDescent="0.2">
      <c r="A53" s="28"/>
      <c r="B53" s="29"/>
      <c r="C53" s="823"/>
      <c r="D53" s="102" t="str">
        <f t="shared" ref="D53:D55" si="2">E53</f>
        <v>Pos D-1  dim. 3.90X2.90m</v>
      </c>
      <c r="E53" s="103" t="s">
        <v>824</v>
      </c>
      <c r="F53" s="85" t="s">
        <v>151</v>
      </c>
      <c r="G53" s="95">
        <v>2</v>
      </c>
      <c r="H53" s="104"/>
      <c r="I53" s="104">
        <f t="shared" ref="I53:I55" si="3">G53*H53</f>
        <v>0</v>
      </c>
      <c r="J53" s="551"/>
      <c r="K53" s="1"/>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c r="AQ53" s="29"/>
      <c r="AR53" s="29"/>
      <c r="AS53" s="29"/>
      <c r="AT53" s="29"/>
      <c r="AU53" s="29"/>
      <c r="AV53" s="29"/>
      <c r="AW53" s="29"/>
      <c r="AX53" s="29"/>
      <c r="AY53" s="29"/>
      <c r="AZ53" s="29"/>
      <c r="BA53" s="29"/>
      <c r="BB53" s="29"/>
      <c r="BC53" s="29"/>
      <c r="BD53" s="29"/>
      <c r="BE53" s="29"/>
    </row>
    <row r="54" spans="1:57" s="30" customFormat="1" x14ac:dyDescent="0.2">
      <c r="A54" s="28"/>
      <c r="B54" s="29"/>
      <c r="C54" s="823"/>
      <c r="D54" s="102" t="str">
        <f t="shared" si="2"/>
        <v>Pos D-2 dim. 2.90x3.20 m</v>
      </c>
      <c r="E54" s="103" t="s">
        <v>825</v>
      </c>
      <c r="F54" s="85" t="s">
        <v>151</v>
      </c>
      <c r="G54" s="95">
        <v>2</v>
      </c>
      <c r="H54" s="104"/>
      <c r="I54" s="104">
        <f t="shared" si="3"/>
        <v>0</v>
      </c>
      <c r="J54" s="551"/>
      <c r="K54" s="1"/>
      <c r="N54" s="29"/>
      <c r="O54" s="29"/>
      <c r="P54" s="29"/>
      <c r="Q54" s="29"/>
      <c r="R54" s="29"/>
      <c r="S54" s="29"/>
      <c r="T54" s="29"/>
      <c r="U54" s="29"/>
      <c r="V54" s="29"/>
      <c r="W54" s="29"/>
      <c r="X54" s="29"/>
      <c r="Y54" s="29"/>
      <c r="Z54" s="29"/>
      <c r="AA54" s="29"/>
      <c r="AB54" s="29"/>
      <c r="AC54" s="29"/>
      <c r="AD54" s="29"/>
      <c r="AE54" s="29"/>
      <c r="AF54" s="29"/>
      <c r="AG54" s="29"/>
      <c r="AH54" s="29"/>
      <c r="AI54" s="29"/>
      <c r="AJ54" s="29"/>
      <c r="AK54" s="29"/>
      <c r="AL54" s="29"/>
      <c r="AM54" s="29"/>
      <c r="AN54" s="29"/>
      <c r="AO54" s="29"/>
      <c r="AP54" s="29"/>
      <c r="AQ54" s="29"/>
      <c r="AR54" s="29"/>
      <c r="AS54" s="29"/>
      <c r="AT54" s="29"/>
      <c r="AU54" s="29"/>
      <c r="AV54" s="29"/>
      <c r="AW54" s="29"/>
      <c r="AX54" s="29"/>
      <c r="AY54" s="29"/>
      <c r="AZ54" s="29"/>
      <c r="BA54" s="29"/>
      <c r="BB54" s="29"/>
      <c r="BC54" s="29"/>
      <c r="BD54" s="29"/>
      <c r="BE54" s="29"/>
    </row>
    <row r="55" spans="1:57" s="30" customFormat="1" x14ac:dyDescent="0.2">
      <c r="A55" s="28"/>
      <c r="B55" s="29"/>
      <c r="C55" s="823"/>
      <c r="D55" s="102" t="str">
        <f t="shared" si="2"/>
        <v>Pos D-3  dim. 2.90x3.20 m</v>
      </c>
      <c r="E55" s="103" t="s">
        <v>826</v>
      </c>
      <c r="F55" s="85" t="s">
        <v>151</v>
      </c>
      <c r="G55" s="95">
        <v>2</v>
      </c>
      <c r="H55" s="104"/>
      <c r="I55" s="104">
        <f t="shared" si="3"/>
        <v>0</v>
      </c>
      <c r="J55" s="551"/>
      <c r="K55" s="1"/>
      <c r="N55" s="29"/>
      <c r="O55" s="29"/>
      <c r="P55" s="29"/>
      <c r="Q55" s="29"/>
      <c r="R55" s="29"/>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c r="AW55" s="29"/>
      <c r="AX55" s="29"/>
      <c r="AY55" s="29"/>
      <c r="AZ55" s="29"/>
      <c r="BA55" s="29"/>
      <c r="BB55" s="29"/>
      <c r="BC55" s="29"/>
      <c r="BD55" s="29"/>
      <c r="BE55" s="29"/>
    </row>
    <row r="56" spans="1:57" s="30" customFormat="1" ht="51" x14ac:dyDescent="0.2">
      <c r="A56" s="28"/>
      <c r="B56" s="29"/>
      <c r="C56" s="863" t="s">
        <v>234</v>
      </c>
      <c r="D56" s="164" t="s">
        <v>539</v>
      </c>
      <c r="E56" s="197" t="s">
        <v>540</v>
      </c>
      <c r="F56" s="357"/>
      <c r="G56" s="357"/>
      <c r="H56" s="357"/>
      <c r="I56" s="195"/>
      <c r="J56" s="551"/>
      <c r="K56" s="1"/>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row>
    <row r="57" spans="1:57" s="30" customFormat="1" x14ac:dyDescent="0.2">
      <c r="A57" s="28"/>
      <c r="B57" s="29"/>
      <c r="C57" s="864"/>
      <c r="D57" s="102" t="str">
        <f>E57</f>
        <v>Pos D-4  dim. 1.10x2.15 m</v>
      </c>
      <c r="E57" s="103" t="s">
        <v>702</v>
      </c>
      <c r="F57" s="85" t="s">
        <v>151</v>
      </c>
      <c r="G57" s="95">
        <v>1</v>
      </c>
      <c r="H57" s="104"/>
      <c r="I57" s="104">
        <f t="shared" ref="I57" si="4">G57*H57</f>
        <v>0</v>
      </c>
      <c r="J57" s="548"/>
      <c r="K57" s="1"/>
      <c r="L57" s="552"/>
      <c r="N57" s="29"/>
      <c r="O57" s="29"/>
      <c r="P57" s="29"/>
      <c r="Q57" s="29"/>
      <c r="R57" s="29"/>
      <c r="S57" s="29"/>
      <c r="T57" s="29"/>
      <c r="U57" s="29"/>
      <c r="V57" s="29"/>
      <c r="W57" s="29"/>
      <c r="X57" s="29"/>
      <c r="Y57" s="29"/>
      <c r="Z57" s="29"/>
      <c r="AA57" s="29"/>
      <c r="AB57" s="29"/>
      <c r="AC57" s="29"/>
      <c r="AD57" s="29"/>
      <c r="AE57" s="29"/>
      <c r="AF57" s="29"/>
      <c r="AG57" s="29"/>
      <c r="AH57" s="29"/>
      <c r="AI57" s="29"/>
      <c r="AJ57" s="29"/>
      <c r="AK57" s="29"/>
      <c r="AL57" s="29"/>
      <c r="AM57" s="29"/>
      <c r="AN57" s="29"/>
      <c r="AO57" s="29"/>
      <c r="AP57" s="29"/>
      <c r="AQ57" s="29"/>
      <c r="AR57" s="29"/>
      <c r="AS57" s="29"/>
      <c r="AT57" s="29"/>
      <c r="AU57" s="29"/>
      <c r="AV57" s="29"/>
      <c r="AW57" s="29"/>
      <c r="AX57" s="29"/>
      <c r="AY57" s="29"/>
      <c r="AZ57" s="29"/>
      <c r="BA57" s="29"/>
      <c r="BB57" s="29"/>
      <c r="BC57" s="29"/>
      <c r="BD57" s="29"/>
      <c r="BE57" s="29"/>
    </row>
    <row r="58" spans="1:57" s="30" customFormat="1" x14ac:dyDescent="0.2">
      <c r="A58" s="28"/>
      <c r="B58" s="29"/>
      <c r="C58" s="790" t="s">
        <v>157</v>
      </c>
      <c r="D58" s="791"/>
      <c r="E58" s="791"/>
      <c r="F58" s="792"/>
      <c r="G58" s="792"/>
      <c r="H58" s="793"/>
      <c r="I58" s="553">
        <f>SUM(I36:I57)</f>
        <v>0</v>
      </c>
      <c r="J58" s="533"/>
      <c r="K58" s="1"/>
      <c r="L58"/>
      <c r="N58" s="29"/>
      <c r="O58" s="29"/>
      <c r="P58" s="29"/>
      <c r="Q58" s="29"/>
      <c r="R58" s="29"/>
      <c r="S58" s="29"/>
      <c r="T58" s="29"/>
      <c r="U58" s="29"/>
      <c r="V58" s="29"/>
      <c r="W58" s="29"/>
      <c r="X58" s="29"/>
      <c r="Y58" s="29"/>
      <c r="Z58" s="29"/>
      <c r="AA58" s="29"/>
      <c r="AB58" s="29"/>
      <c r="AC58" s="29"/>
      <c r="AD58" s="29"/>
      <c r="AE58" s="29"/>
      <c r="AF58" s="29"/>
      <c r="AG58" s="29"/>
      <c r="AH58" s="29"/>
      <c r="AI58" s="29"/>
      <c r="AJ58" s="29"/>
      <c r="AK58" s="29"/>
      <c r="AL58" s="29"/>
      <c r="AM58" s="29"/>
      <c r="AN58" s="29"/>
      <c r="AO58" s="29"/>
      <c r="AP58" s="29"/>
      <c r="AQ58" s="29"/>
      <c r="AR58" s="29"/>
      <c r="AS58" s="29"/>
      <c r="AT58" s="29"/>
      <c r="AU58" s="29"/>
      <c r="AV58" s="29"/>
      <c r="AW58" s="29"/>
      <c r="AX58" s="29"/>
      <c r="AY58" s="29"/>
      <c r="AZ58" s="29"/>
      <c r="BA58" s="29"/>
      <c r="BB58" s="29"/>
      <c r="BC58" s="29"/>
      <c r="BD58" s="29"/>
      <c r="BE58" s="29"/>
    </row>
    <row r="59" spans="1:57" s="30" customFormat="1" ht="15.75" x14ac:dyDescent="0.25">
      <c r="A59" s="28"/>
      <c r="B59" s="29"/>
      <c r="C59" s="554">
        <v>1.4</v>
      </c>
      <c r="D59" s="555" t="s">
        <v>97</v>
      </c>
      <c r="E59" s="556" t="s">
        <v>51</v>
      </c>
      <c r="F59" s="556"/>
      <c r="G59" s="556"/>
      <c r="H59" s="556"/>
      <c r="I59" s="531"/>
      <c r="J59" s="533"/>
      <c r="K59" s="1"/>
      <c r="L5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row>
    <row r="60" spans="1:57" ht="25.5" x14ac:dyDescent="0.2">
      <c r="A60" s="11"/>
      <c r="B60" s="13"/>
      <c r="C60" s="872" t="s">
        <v>170</v>
      </c>
      <c r="D60" s="330" t="s">
        <v>136</v>
      </c>
      <c r="E60" s="327" t="s">
        <v>144</v>
      </c>
      <c r="F60" s="866" t="s">
        <v>338</v>
      </c>
      <c r="G60" s="838">
        <v>960</v>
      </c>
      <c r="H60" s="869"/>
      <c r="I60" s="859">
        <f>G60*H60</f>
        <v>0</v>
      </c>
      <c r="L60" s="32"/>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c r="AQ60" s="13"/>
      <c r="AR60" s="13"/>
      <c r="AS60" s="13"/>
      <c r="AT60" s="13"/>
      <c r="AU60" s="13"/>
      <c r="AV60" s="13"/>
      <c r="AW60" s="13"/>
      <c r="AX60" s="13"/>
      <c r="AY60" s="13"/>
      <c r="AZ60" s="13"/>
      <c r="BA60" s="13"/>
      <c r="BB60" s="13"/>
      <c r="BC60" s="13"/>
      <c r="BD60" s="13"/>
      <c r="BE60" s="13"/>
    </row>
    <row r="61" spans="1:57" ht="20.25" customHeight="1" x14ac:dyDescent="0.2">
      <c r="A61" s="11"/>
      <c r="B61" s="13"/>
      <c r="C61" s="873"/>
      <c r="D61" s="123" t="s">
        <v>319</v>
      </c>
      <c r="E61" s="336" t="s">
        <v>32</v>
      </c>
      <c r="F61" s="867"/>
      <c r="G61" s="839"/>
      <c r="H61" s="870"/>
      <c r="I61" s="860"/>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c r="AQ61" s="13"/>
      <c r="AR61" s="13"/>
      <c r="AS61" s="13"/>
      <c r="AT61" s="13"/>
      <c r="AU61" s="13"/>
      <c r="AV61" s="13"/>
      <c r="AW61" s="13"/>
      <c r="AX61" s="13"/>
      <c r="AY61" s="13"/>
      <c r="AZ61" s="13"/>
      <c r="BA61" s="13"/>
      <c r="BB61" s="13"/>
      <c r="BC61" s="13"/>
      <c r="BD61" s="13"/>
      <c r="BE61" s="13"/>
    </row>
    <row r="62" spans="1:57" x14ac:dyDescent="0.2">
      <c r="A62" s="11"/>
      <c r="B62" s="13"/>
      <c r="C62" s="873"/>
      <c r="D62" s="123" t="s">
        <v>137</v>
      </c>
      <c r="E62" s="336" t="s">
        <v>33</v>
      </c>
      <c r="F62" s="867"/>
      <c r="G62" s="839"/>
      <c r="H62" s="870"/>
      <c r="I62" s="860"/>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c r="AQ62" s="13"/>
      <c r="AR62" s="13"/>
      <c r="AS62" s="13"/>
      <c r="AT62" s="13"/>
      <c r="AU62" s="13"/>
      <c r="AV62" s="13"/>
      <c r="AW62" s="13"/>
      <c r="AX62" s="13"/>
      <c r="AY62" s="13"/>
      <c r="AZ62" s="13"/>
      <c r="BA62" s="13"/>
      <c r="BB62" s="13"/>
      <c r="BC62" s="13"/>
      <c r="BD62" s="13"/>
      <c r="BE62" s="13"/>
    </row>
    <row r="63" spans="1:57" x14ac:dyDescent="0.2">
      <c r="A63" s="11"/>
      <c r="B63" s="13"/>
      <c r="C63" s="873"/>
      <c r="D63" s="123" t="s">
        <v>320</v>
      </c>
      <c r="E63" s="91" t="s">
        <v>84</v>
      </c>
      <c r="F63" s="867"/>
      <c r="G63" s="839"/>
      <c r="H63" s="870"/>
      <c r="I63" s="860"/>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c r="AQ63" s="13"/>
      <c r="AR63" s="13"/>
      <c r="AS63" s="13"/>
      <c r="AT63" s="13"/>
      <c r="AU63" s="13"/>
      <c r="AV63" s="13"/>
      <c r="AW63" s="13"/>
      <c r="AX63" s="13"/>
      <c r="AY63" s="13"/>
      <c r="AZ63" s="13"/>
      <c r="BA63" s="13"/>
      <c r="BB63" s="13"/>
      <c r="BC63" s="13"/>
      <c r="BD63" s="13"/>
      <c r="BE63" s="13"/>
    </row>
    <row r="64" spans="1:57" ht="38.25" x14ac:dyDescent="0.2">
      <c r="A64" s="11"/>
      <c r="B64" s="13"/>
      <c r="C64" s="873"/>
      <c r="D64" s="123" t="s">
        <v>634</v>
      </c>
      <c r="E64" s="337" t="s">
        <v>635</v>
      </c>
      <c r="F64" s="867"/>
      <c r="G64" s="839"/>
      <c r="H64" s="870"/>
      <c r="I64" s="860"/>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c r="AN64" s="13"/>
      <c r="AO64" s="13"/>
      <c r="AP64" s="13"/>
      <c r="AQ64" s="13"/>
      <c r="AR64" s="13"/>
      <c r="AS64" s="13"/>
      <c r="AT64" s="13"/>
      <c r="AU64" s="13"/>
      <c r="AV64" s="13"/>
      <c r="AW64" s="13"/>
      <c r="AX64" s="13"/>
      <c r="AY64" s="13"/>
      <c r="AZ64" s="13"/>
      <c r="BA64" s="13"/>
      <c r="BB64" s="13"/>
      <c r="BC64" s="13"/>
      <c r="BD64" s="13"/>
      <c r="BE64" s="13"/>
    </row>
    <row r="65" spans="1:57" ht="40.5" customHeight="1" x14ac:dyDescent="0.2">
      <c r="A65" s="11"/>
      <c r="B65" s="13"/>
      <c r="C65" s="873"/>
      <c r="D65" s="338" t="s">
        <v>567</v>
      </c>
      <c r="E65" s="339" t="s">
        <v>568</v>
      </c>
      <c r="F65" s="867"/>
      <c r="G65" s="839"/>
      <c r="H65" s="870"/>
      <c r="I65" s="860"/>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c r="AO65" s="13"/>
      <c r="AP65" s="13"/>
      <c r="AQ65" s="13"/>
      <c r="AR65" s="13"/>
      <c r="AS65" s="13"/>
      <c r="AT65" s="13"/>
      <c r="AU65" s="13"/>
      <c r="AV65" s="13"/>
      <c r="AW65" s="13"/>
      <c r="AX65" s="13"/>
      <c r="AY65" s="13"/>
      <c r="AZ65" s="13"/>
      <c r="BA65" s="13"/>
      <c r="BB65" s="13"/>
      <c r="BC65" s="13"/>
      <c r="BD65" s="13"/>
      <c r="BE65" s="13"/>
    </row>
    <row r="66" spans="1:57" x14ac:dyDescent="0.2">
      <c r="A66" s="11"/>
      <c r="B66" s="13"/>
      <c r="C66" s="873"/>
      <c r="D66" s="340" t="s">
        <v>321</v>
      </c>
      <c r="E66" s="337" t="s">
        <v>322</v>
      </c>
      <c r="F66" s="867"/>
      <c r="G66" s="839"/>
      <c r="H66" s="870"/>
      <c r="I66" s="860"/>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c r="AV66" s="13"/>
      <c r="AW66" s="13"/>
      <c r="AX66" s="13"/>
      <c r="AY66" s="13"/>
      <c r="AZ66" s="13"/>
      <c r="BA66" s="13"/>
      <c r="BB66" s="13"/>
      <c r="BC66" s="13"/>
      <c r="BD66" s="13"/>
      <c r="BE66" s="13"/>
    </row>
    <row r="67" spans="1:57" x14ac:dyDescent="0.2">
      <c r="A67" s="11"/>
      <c r="B67" s="13"/>
      <c r="C67" s="873"/>
      <c r="D67" s="340" t="s">
        <v>138</v>
      </c>
      <c r="E67" s="337" t="s">
        <v>34</v>
      </c>
      <c r="F67" s="867"/>
      <c r="G67" s="839"/>
      <c r="H67" s="870"/>
      <c r="I67" s="860"/>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c r="AQ67" s="13"/>
      <c r="AR67" s="13"/>
      <c r="AS67" s="13"/>
      <c r="AT67" s="13"/>
      <c r="AU67" s="13"/>
      <c r="AV67" s="13"/>
      <c r="AW67" s="13"/>
      <c r="AX67" s="13"/>
      <c r="AY67" s="13"/>
      <c r="AZ67" s="13"/>
      <c r="BA67" s="13"/>
      <c r="BB67" s="13"/>
      <c r="BC67" s="13"/>
      <c r="BD67" s="13"/>
      <c r="BE67" s="13"/>
    </row>
    <row r="68" spans="1:57" x14ac:dyDescent="0.2">
      <c r="A68" s="11"/>
      <c r="B68" s="13"/>
      <c r="C68" s="873"/>
      <c r="D68" s="340" t="s">
        <v>139</v>
      </c>
      <c r="E68" s="337" t="s">
        <v>35</v>
      </c>
      <c r="F68" s="867"/>
      <c r="G68" s="839"/>
      <c r="H68" s="870"/>
      <c r="I68" s="860"/>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c r="AQ68" s="13"/>
      <c r="AR68" s="13"/>
      <c r="AS68" s="13"/>
      <c r="AT68" s="13"/>
      <c r="AU68" s="13"/>
      <c r="AV68" s="13"/>
      <c r="AW68" s="13"/>
      <c r="AX68" s="13"/>
      <c r="AY68" s="13"/>
      <c r="AZ68" s="13"/>
      <c r="BA68" s="13"/>
      <c r="BB68" s="13"/>
      <c r="BC68" s="13"/>
      <c r="BD68" s="13"/>
      <c r="BE68" s="13"/>
    </row>
    <row r="69" spans="1:57" x14ac:dyDescent="0.2">
      <c r="A69" s="11"/>
      <c r="B69" s="13"/>
      <c r="C69" s="873"/>
      <c r="D69" s="340" t="s">
        <v>140</v>
      </c>
      <c r="E69" s="337" t="s">
        <v>36</v>
      </c>
      <c r="F69" s="867"/>
      <c r="G69" s="839"/>
      <c r="H69" s="870"/>
      <c r="I69" s="860"/>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c r="AQ69" s="13"/>
      <c r="AR69" s="13"/>
      <c r="AS69" s="13"/>
      <c r="AT69" s="13"/>
      <c r="AU69" s="13"/>
      <c r="AV69" s="13"/>
      <c r="AW69" s="13"/>
      <c r="AX69" s="13"/>
      <c r="AY69" s="13"/>
      <c r="AZ69" s="13"/>
      <c r="BA69" s="13"/>
      <c r="BB69" s="13"/>
      <c r="BC69" s="13"/>
      <c r="BD69" s="13"/>
      <c r="BE69" s="13"/>
    </row>
    <row r="70" spans="1:57" x14ac:dyDescent="0.2">
      <c r="A70" s="11"/>
      <c r="B70" s="13"/>
      <c r="C70" s="873"/>
      <c r="D70" s="340" t="s">
        <v>141</v>
      </c>
      <c r="E70" s="337" t="s">
        <v>37</v>
      </c>
      <c r="F70" s="867"/>
      <c r="G70" s="839"/>
      <c r="H70" s="870"/>
      <c r="I70" s="860"/>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c r="AQ70" s="13"/>
      <c r="AR70" s="13"/>
      <c r="AS70" s="13"/>
      <c r="AT70" s="13"/>
      <c r="AU70" s="13"/>
      <c r="AV70" s="13"/>
      <c r="AW70" s="13"/>
      <c r="AX70" s="13"/>
      <c r="AY70" s="13"/>
      <c r="AZ70" s="13"/>
      <c r="BA70" s="13"/>
      <c r="BB70" s="13"/>
      <c r="BC70" s="13"/>
      <c r="BD70" s="13"/>
      <c r="BE70" s="13"/>
    </row>
    <row r="71" spans="1:57" x14ac:dyDescent="0.2">
      <c r="A71" s="11"/>
      <c r="B71" s="13"/>
      <c r="C71" s="873"/>
      <c r="D71" s="340" t="s">
        <v>142</v>
      </c>
      <c r="E71" s="337" t="s">
        <v>62</v>
      </c>
      <c r="F71" s="867"/>
      <c r="G71" s="839"/>
      <c r="H71" s="870"/>
      <c r="I71" s="860"/>
      <c r="N71" s="13"/>
      <c r="O71" s="13"/>
      <c r="P71" s="13"/>
      <c r="Q71" s="13"/>
      <c r="R71" s="13"/>
      <c r="S71" s="13"/>
      <c r="T71" s="13"/>
      <c r="U71" s="13"/>
      <c r="V71" s="13"/>
      <c r="W71" s="13"/>
      <c r="X71" s="13"/>
      <c r="Y71" s="13"/>
      <c r="Z71" s="13"/>
      <c r="AA71" s="13"/>
      <c r="AB71" s="13"/>
      <c r="AC71" s="13"/>
      <c r="AD71" s="13"/>
      <c r="AE71" s="13"/>
      <c r="AF71" s="13"/>
      <c r="AG71" s="13"/>
      <c r="AH71" s="13"/>
      <c r="AI71" s="13"/>
      <c r="AJ71" s="13"/>
      <c r="AK71" s="13"/>
      <c r="AL71" s="13"/>
      <c r="AM71" s="13"/>
      <c r="AN71" s="13"/>
      <c r="AO71" s="13"/>
      <c r="AP71" s="13"/>
      <c r="AQ71" s="13"/>
      <c r="AR71" s="13"/>
      <c r="AS71" s="13"/>
      <c r="AT71" s="13"/>
      <c r="AU71" s="13"/>
      <c r="AV71" s="13"/>
      <c r="AW71" s="13"/>
      <c r="AX71" s="13"/>
      <c r="AY71" s="13"/>
      <c r="AZ71" s="13"/>
      <c r="BA71" s="13"/>
      <c r="BB71" s="13"/>
      <c r="BC71" s="13"/>
      <c r="BD71" s="13"/>
      <c r="BE71" s="13"/>
    </row>
    <row r="72" spans="1:57" ht="25.5" x14ac:dyDescent="0.2">
      <c r="A72" s="11"/>
      <c r="B72" s="13"/>
      <c r="C72" s="873"/>
      <c r="D72" s="340" t="s">
        <v>143</v>
      </c>
      <c r="E72" s="337" t="s">
        <v>38</v>
      </c>
      <c r="F72" s="867"/>
      <c r="G72" s="839"/>
      <c r="H72" s="870"/>
      <c r="I72" s="860"/>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c r="AO72" s="13"/>
      <c r="AP72" s="13"/>
      <c r="AQ72" s="13"/>
      <c r="AR72" s="13"/>
      <c r="AS72" s="13"/>
      <c r="AT72" s="13"/>
      <c r="AU72" s="13"/>
      <c r="AV72" s="13"/>
      <c r="AW72" s="13"/>
      <c r="AX72" s="13"/>
      <c r="AY72" s="13"/>
      <c r="AZ72" s="13"/>
      <c r="BA72" s="13"/>
      <c r="BB72" s="13"/>
      <c r="BC72" s="13"/>
      <c r="BD72" s="13"/>
      <c r="BE72" s="13"/>
    </row>
    <row r="73" spans="1:57" ht="91.5" customHeight="1" x14ac:dyDescent="0.2">
      <c r="A73" s="11"/>
      <c r="B73" s="13"/>
      <c r="C73" s="873"/>
      <c r="D73" s="338" t="s">
        <v>566</v>
      </c>
      <c r="E73" s="339" t="s">
        <v>565</v>
      </c>
      <c r="F73" s="867"/>
      <c r="G73" s="839"/>
      <c r="H73" s="870"/>
      <c r="I73" s="860"/>
      <c r="N73" s="13"/>
      <c r="O73" s="13"/>
      <c r="P73" s="13"/>
      <c r="Q73" s="13"/>
      <c r="R73" s="13"/>
      <c r="S73" s="13"/>
      <c r="T73" s="13"/>
      <c r="U73" s="13"/>
      <c r="V73" s="13"/>
      <c r="W73" s="13"/>
      <c r="X73" s="13"/>
      <c r="Y73" s="13"/>
      <c r="Z73" s="13"/>
      <c r="AA73" s="13"/>
      <c r="AB73" s="13"/>
      <c r="AC73" s="13"/>
      <c r="AD73" s="13"/>
      <c r="AE73" s="13"/>
      <c r="AF73" s="13"/>
      <c r="AG73" s="13"/>
      <c r="AH73" s="13"/>
      <c r="AI73" s="13"/>
      <c r="AJ73" s="13"/>
      <c r="AK73" s="13"/>
      <c r="AL73" s="13"/>
      <c r="AM73" s="13"/>
      <c r="AN73" s="13"/>
      <c r="AO73" s="13"/>
      <c r="AP73" s="13"/>
      <c r="AQ73" s="13"/>
      <c r="AR73" s="13"/>
      <c r="AS73" s="13"/>
      <c r="AT73" s="13"/>
      <c r="AU73" s="13"/>
      <c r="AV73" s="13"/>
      <c r="AW73" s="13"/>
      <c r="AX73" s="13"/>
      <c r="AY73" s="13"/>
      <c r="AZ73" s="13"/>
      <c r="BA73" s="13"/>
      <c r="BB73" s="13"/>
      <c r="BC73" s="13"/>
      <c r="BD73" s="13"/>
      <c r="BE73" s="13"/>
    </row>
    <row r="74" spans="1:57" ht="28.5" customHeight="1" x14ac:dyDescent="0.2">
      <c r="A74" s="11"/>
      <c r="B74" s="13"/>
      <c r="C74" s="873"/>
      <c r="D74" s="116" t="s">
        <v>167</v>
      </c>
      <c r="E74" s="116" t="s">
        <v>165</v>
      </c>
      <c r="F74" s="867"/>
      <c r="G74" s="839"/>
      <c r="H74" s="870"/>
      <c r="I74" s="860"/>
      <c r="N74" s="13"/>
      <c r="O74" s="13"/>
      <c r="P74" s="13"/>
      <c r="Q74" s="13"/>
      <c r="R74" s="13"/>
      <c r="S74" s="13"/>
      <c r="T74" s="13"/>
      <c r="U74" s="13"/>
      <c r="V74" s="13"/>
      <c r="W74" s="13"/>
      <c r="X74" s="13"/>
      <c r="Y74" s="13"/>
      <c r="Z74" s="13"/>
      <c r="AA74" s="13"/>
      <c r="AB74" s="13"/>
      <c r="AC74" s="13"/>
      <c r="AD74" s="13"/>
      <c r="AE74" s="13"/>
      <c r="AF74" s="13"/>
      <c r="AG74" s="13"/>
      <c r="AH74" s="13"/>
      <c r="AI74" s="13"/>
      <c r="AJ74" s="13"/>
      <c r="AK74" s="13"/>
      <c r="AL74" s="13"/>
      <c r="AM74" s="13"/>
      <c r="AN74" s="13"/>
      <c r="AO74" s="13"/>
      <c r="AP74" s="13"/>
      <c r="AQ74" s="13"/>
      <c r="AR74" s="13"/>
      <c r="AS74" s="13"/>
      <c r="AT74" s="13"/>
      <c r="AU74" s="13"/>
      <c r="AV74" s="13"/>
      <c r="AW74" s="13"/>
      <c r="AX74" s="13"/>
      <c r="AY74" s="13"/>
      <c r="AZ74" s="13"/>
      <c r="BA74" s="13"/>
      <c r="BB74" s="13"/>
      <c r="BC74" s="13"/>
      <c r="BD74" s="13"/>
      <c r="BE74" s="13"/>
    </row>
    <row r="75" spans="1:57" ht="51" x14ac:dyDescent="0.2">
      <c r="A75" s="11"/>
      <c r="B75" s="13"/>
      <c r="C75" s="873"/>
      <c r="D75" s="116" t="s">
        <v>168</v>
      </c>
      <c r="E75" s="116" t="s">
        <v>166</v>
      </c>
      <c r="F75" s="867"/>
      <c r="G75" s="839"/>
      <c r="H75" s="870"/>
      <c r="I75" s="860"/>
      <c r="N75" s="13"/>
      <c r="O75" s="13"/>
      <c r="P75" s="13"/>
      <c r="Q75" s="13"/>
      <c r="R75" s="13"/>
      <c r="S75" s="13"/>
      <c r="T75" s="13"/>
      <c r="U75" s="13"/>
      <c r="V75" s="13"/>
      <c r="W75" s="13"/>
      <c r="X75" s="13"/>
      <c r="Y75" s="13"/>
      <c r="Z75" s="13"/>
      <c r="AA75" s="13"/>
      <c r="AB75" s="13"/>
      <c r="AC75" s="13"/>
      <c r="AD75" s="13"/>
      <c r="AE75" s="13"/>
      <c r="AF75" s="13"/>
      <c r="AG75" s="13"/>
      <c r="AH75" s="13"/>
      <c r="AI75" s="13"/>
      <c r="AJ75" s="13"/>
      <c r="AK75" s="13"/>
      <c r="AL75" s="13"/>
      <c r="AM75" s="13"/>
      <c r="AN75" s="13"/>
      <c r="AO75" s="13"/>
      <c r="AP75" s="13"/>
      <c r="AQ75" s="13"/>
      <c r="AR75" s="13"/>
      <c r="AS75" s="13"/>
      <c r="AT75" s="13"/>
      <c r="AU75" s="13"/>
      <c r="AV75" s="13"/>
      <c r="AW75" s="13"/>
      <c r="AX75" s="13"/>
      <c r="AY75" s="13"/>
      <c r="AZ75" s="13"/>
      <c r="BA75" s="13"/>
      <c r="BB75" s="13"/>
      <c r="BC75" s="13"/>
      <c r="BD75" s="13"/>
      <c r="BE75" s="13"/>
    </row>
    <row r="76" spans="1:57" ht="38.25" x14ac:dyDescent="0.2">
      <c r="A76" s="11"/>
      <c r="B76" s="13"/>
      <c r="C76" s="874"/>
      <c r="D76" s="557" t="s">
        <v>470</v>
      </c>
      <c r="E76" s="558" t="s">
        <v>471</v>
      </c>
      <c r="F76" s="868"/>
      <c r="G76" s="840"/>
      <c r="H76" s="871"/>
      <c r="I76" s="861"/>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c r="AR76" s="13"/>
      <c r="AS76" s="13"/>
      <c r="AT76" s="13"/>
      <c r="AU76" s="13"/>
      <c r="AV76" s="13"/>
      <c r="AW76" s="13"/>
      <c r="AX76" s="13"/>
      <c r="AY76" s="13"/>
      <c r="AZ76" s="13"/>
      <c r="BA76" s="13"/>
      <c r="BB76" s="13"/>
      <c r="BC76" s="13"/>
      <c r="BD76" s="13"/>
      <c r="BE76" s="13"/>
    </row>
    <row r="77" spans="1:57" ht="63.75" x14ac:dyDescent="0.2">
      <c r="A77" s="11"/>
      <c r="B77" s="13"/>
      <c r="C77" s="132" t="s">
        <v>171</v>
      </c>
      <c r="D77" s="133" t="s">
        <v>273</v>
      </c>
      <c r="E77" s="134" t="s">
        <v>274</v>
      </c>
      <c r="F77" s="128" t="s">
        <v>338</v>
      </c>
      <c r="G77" s="129">
        <v>130</v>
      </c>
      <c r="H77" s="130"/>
      <c r="I77" s="131">
        <f>G77*H77</f>
        <v>0</v>
      </c>
      <c r="N77" s="13"/>
      <c r="O77" s="13"/>
      <c r="P77" s="13"/>
      <c r="Q77" s="13"/>
      <c r="R77" s="13"/>
      <c r="S77" s="13"/>
      <c r="T77" s="13"/>
      <c r="U77" s="13"/>
      <c r="V77" s="13"/>
      <c r="W77" s="13"/>
      <c r="X77" s="13"/>
      <c r="Y77" s="13"/>
      <c r="Z77" s="13"/>
      <c r="AA77" s="13"/>
      <c r="AB77" s="13"/>
      <c r="AC77" s="13"/>
      <c r="AD77" s="13"/>
      <c r="AE77" s="13"/>
      <c r="AF77" s="13"/>
      <c r="AG77" s="13"/>
      <c r="AH77" s="13"/>
      <c r="AI77" s="13"/>
      <c r="AJ77" s="13"/>
      <c r="AK77" s="13"/>
      <c r="AL77" s="13"/>
      <c r="AM77" s="13"/>
      <c r="AN77" s="13"/>
      <c r="AO77" s="13"/>
      <c r="AP77" s="13"/>
      <c r="AQ77" s="13"/>
      <c r="AR77" s="13"/>
      <c r="AS77" s="13"/>
      <c r="AT77" s="13"/>
      <c r="AU77" s="13"/>
      <c r="AV77" s="13"/>
      <c r="AW77" s="13"/>
      <c r="AX77" s="13"/>
      <c r="AY77" s="13"/>
      <c r="AZ77" s="13"/>
      <c r="BA77" s="13"/>
      <c r="BB77" s="13"/>
      <c r="BC77" s="13"/>
      <c r="BD77" s="13"/>
      <c r="BE77" s="13"/>
    </row>
    <row r="78" spans="1:57" ht="38.25" x14ac:dyDescent="0.2">
      <c r="A78" s="11"/>
      <c r="B78" s="13"/>
      <c r="C78" s="132" t="s">
        <v>172</v>
      </c>
      <c r="D78" s="133" t="s">
        <v>275</v>
      </c>
      <c r="E78" s="134" t="s">
        <v>532</v>
      </c>
      <c r="F78" s="128" t="s">
        <v>338</v>
      </c>
      <c r="G78" s="129">
        <v>160</v>
      </c>
      <c r="H78" s="130"/>
      <c r="I78" s="131">
        <f>G78*H78</f>
        <v>0</v>
      </c>
      <c r="N78" s="13"/>
      <c r="O78" s="13"/>
      <c r="P78" s="13"/>
      <c r="Q78" s="13"/>
      <c r="R78" s="13"/>
      <c r="S78" s="13"/>
      <c r="T78" s="13"/>
      <c r="U78" s="13"/>
      <c r="V78" s="13"/>
      <c r="W78" s="13"/>
      <c r="X78" s="13"/>
      <c r="Y78" s="13"/>
      <c r="Z78" s="13"/>
      <c r="AA78" s="13"/>
      <c r="AB78" s="13"/>
      <c r="AC78" s="13"/>
      <c r="AD78" s="13"/>
      <c r="AE78" s="13"/>
      <c r="AF78" s="13"/>
      <c r="AG78" s="13"/>
      <c r="AH78" s="13"/>
      <c r="AI78" s="13"/>
      <c r="AJ78" s="13"/>
      <c r="AK78" s="13"/>
      <c r="AL78" s="13"/>
      <c r="AM78" s="13"/>
      <c r="AN78" s="13"/>
      <c r="AO78" s="13"/>
      <c r="AP78" s="13"/>
      <c r="AQ78" s="13"/>
      <c r="AR78" s="13"/>
      <c r="AS78" s="13"/>
      <c r="AT78" s="13"/>
      <c r="AU78" s="13"/>
      <c r="AV78" s="13"/>
      <c r="AW78" s="13"/>
      <c r="AX78" s="13"/>
      <c r="AY78" s="13"/>
      <c r="AZ78" s="13"/>
      <c r="BA78" s="13"/>
      <c r="BB78" s="13"/>
      <c r="BC78" s="13"/>
      <c r="BD78" s="13"/>
      <c r="BE78" s="13"/>
    </row>
    <row r="79" spans="1:57" x14ac:dyDescent="0.2">
      <c r="A79" s="11"/>
      <c r="B79" s="13"/>
      <c r="C79" s="790" t="s">
        <v>157</v>
      </c>
      <c r="D79" s="791"/>
      <c r="E79" s="791"/>
      <c r="F79" s="792"/>
      <c r="G79" s="792"/>
      <c r="H79" s="793"/>
      <c r="I79" s="532">
        <f>SUM(I60:I78)</f>
        <v>0</v>
      </c>
      <c r="N79" s="13"/>
      <c r="O79" s="13"/>
      <c r="P79" s="13"/>
      <c r="Q79" s="13"/>
      <c r="R79" s="13"/>
      <c r="S79" s="13"/>
      <c r="T79" s="13"/>
      <c r="U79" s="13"/>
      <c r="V79" s="13"/>
      <c r="W79" s="13"/>
      <c r="X79" s="13"/>
      <c r="Y79" s="13"/>
      <c r="Z79" s="13"/>
      <c r="AA79" s="13"/>
      <c r="AB79" s="13"/>
      <c r="AC79" s="13"/>
      <c r="AD79" s="13"/>
      <c r="AE79" s="13"/>
      <c r="AF79" s="13"/>
      <c r="AG79" s="13"/>
      <c r="AH79" s="13"/>
      <c r="AI79" s="13"/>
      <c r="AJ79" s="13"/>
      <c r="AK79" s="13"/>
      <c r="AL79" s="13"/>
      <c r="AM79" s="13"/>
      <c r="AN79" s="13"/>
      <c r="AO79" s="13"/>
      <c r="AP79" s="13"/>
      <c r="AQ79" s="13"/>
      <c r="AR79" s="13"/>
      <c r="AS79" s="13"/>
      <c r="AT79" s="13"/>
      <c r="AU79" s="13"/>
      <c r="AV79" s="13"/>
      <c r="AW79" s="13"/>
      <c r="AX79" s="13"/>
      <c r="AY79" s="13"/>
      <c r="AZ79" s="13"/>
      <c r="BA79" s="13"/>
      <c r="BB79" s="13"/>
      <c r="BC79" s="13"/>
      <c r="BD79" s="13"/>
      <c r="BE79" s="13"/>
    </row>
    <row r="80" spans="1:57" ht="15.75" x14ac:dyDescent="0.25">
      <c r="A80" s="11"/>
      <c r="B80" s="13"/>
      <c r="C80" s="528">
        <v>1.5</v>
      </c>
      <c r="D80" s="531" t="s">
        <v>98</v>
      </c>
      <c r="E80" s="530" t="s">
        <v>63</v>
      </c>
      <c r="F80" s="530"/>
      <c r="G80" s="530"/>
      <c r="H80" s="530"/>
      <c r="I80" s="531"/>
      <c r="N80" s="13"/>
      <c r="O80" s="13"/>
      <c r="P80" s="13"/>
      <c r="Q80" s="13"/>
      <c r="R80" s="13"/>
      <c r="S80" s="13"/>
      <c r="T80" s="13"/>
      <c r="U80" s="13"/>
      <c r="V80" s="13"/>
      <c r="W80" s="13"/>
      <c r="X80" s="13"/>
      <c r="Y80" s="13"/>
      <c r="Z80" s="13"/>
      <c r="AA80" s="13"/>
      <c r="AB80" s="13"/>
      <c r="AC80" s="13"/>
      <c r="AD80" s="13"/>
      <c r="AE80" s="13"/>
      <c r="AF80" s="13"/>
      <c r="AG80" s="13"/>
      <c r="AH80" s="13"/>
      <c r="AI80" s="13"/>
      <c r="AJ80" s="13"/>
      <c r="AK80" s="13"/>
      <c r="AL80" s="13"/>
      <c r="AM80" s="13"/>
      <c r="AN80" s="13"/>
      <c r="AO80" s="13"/>
      <c r="AP80" s="13"/>
      <c r="AQ80" s="13"/>
      <c r="AR80" s="13"/>
      <c r="AS80" s="13"/>
      <c r="AT80" s="13"/>
      <c r="AU80" s="13"/>
      <c r="AV80" s="13"/>
      <c r="AW80" s="13"/>
      <c r="AX80" s="13"/>
      <c r="AY80" s="13"/>
      <c r="AZ80" s="13"/>
      <c r="BA80" s="13"/>
      <c r="BB80" s="13"/>
      <c r="BC80" s="13"/>
      <c r="BD80" s="13"/>
      <c r="BE80" s="13"/>
    </row>
    <row r="81" spans="1:57" s="30" customFormat="1" ht="25.5" x14ac:dyDescent="0.2">
      <c r="A81" s="28"/>
      <c r="B81" s="29"/>
      <c r="C81" s="85" t="s">
        <v>5</v>
      </c>
      <c r="D81" s="135" t="s">
        <v>145</v>
      </c>
      <c r="E81" s="135" t="s">
        <v>179</v>
      </c>
      <c r="F81" s="68" t="s">
        <v>3</v>
      </c>
      <c r="G81" s="69">
        <f>G82+G83+G84+G85</f>
        <v>494</v>
      </c>
      <c r="H81" s="136"/>
      <c r="I81" s="70">
        <f>G81*H81</f>
        <v>0</v>
      </c>
      <c r="J81" s="533"/>
      <c r="K81" s="1"/>
      <c r="N81" s="29"/>
      <c r="O81" s="29"/>
      <c r="P81" s="29"/>
      <c r="Q81" s="29"/>
      <c r="R81" s="29"/>
      <c r="S81" s="29"/>
      <c r="T81" s="29"/>
      <c r="U81" s="29"/>
      <c r="V81" s="29"/>
      <c r="W81" s="29"/>
      <c r="X81" s="29"/>
      <c r="Y81" s="29"/>
      <c r="Z81" s="29"/>
      <c r="AA81" s="29"/>
      <c r="AB81" s="29"/>
      <c r="AC81" s="29"/>
      <c r="AD81" s="29"/>
      <c r="AE81" s="29"/>
      <c r="AF81" s="29"/>
      <c r="AG81" s="29"/>
      <c r="AH81" s="29"/>
      <c r="AI81" s="29"/>
      <c r="AJ81" s="29"/>
      <c r="AK81" s="29"/>
      <c r="AL81" s="29"/>
      <c r="AM81" s="29"/>
      <c r="AN81" s="29"/>
      <c r="AO81" s="29"/>
      <c r="AP81" s="29"/>
      <c r="AQ81" s="29"/>
      <c r="AR81" s="29"/>
      <c r="AS81" s="29"/>
      <c r="AT81" s="29"/>
      <c r="AU81" s="29"/>
      <c r="AV81" s="29"/>
      <c r="AW81" s="29"/>
      <c r="AX81" s="29"/>
      <c r="AY81" s="29"/>
      <c r="AZ81" s="29"/>
      <c r="BA81" s="29"/>
      <c r="BB81" s="29"/>
      <c r="BC81" s="29"/>
      <c r="BD81" s="29"/>
      <c r="BE81" s="29"/>
    </row>
    <row r="82" spans="1:57" s="30" customFormat="1" ht="89.25" x14ac:dyDescent="0.2">
      <c r="A82" s="28"/>
      <c r="B82" s="29"/>
      <c r="C82" s="85" t="s">
        <v>85</v>
      </c>
      <c r="D82" s="135" t="s">
        <v>636</v>
      </c>
      <c r="E82" s="135" t="s">
        <v>637</v>
      </c>
      <c r="F82" s="68" t="s">
        <v>3</v>
      </c>
      <c r="G82" s="69">
        <v>178</v>
      </c>
      <c r="H82" s="136"/>
      <c r="I82" s="70">
        <f t="shared" ref="I82:I86" si="5">G82*H82</f>
        <v>0</v>
      </c>
      <c r="J82" s="559"/>
      <c r="K82" s="1"/>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row>
    <row r="83" spans="1:57" s="30" customFormat="1" ht="81" customHeight="1" x14ac:dyDescent="0.2">
      <c r="A83" s="28"/>
      <c r="B83" s="29"/>
      <c r="C83" s="85" t="s">
        <v>14</v>
      </c>
      <c r="D83" s="137" t="s">
        <v>180</v>
      </c>
      <c r="E83" s="135" t="s">
        <v>186</v>
      </c>
      <c r="F83" s="68" t="s">
        <v>3</v>
      </c>
      <c r="G83" s="69">
        <v>98</v>
      </c>
      <c r="H83" s="136"/>
      <c r="I83" s="70">
        <f t="shared" si="5"/>
        <v>0</v>
      </c>
      <c r="J83" s="559"/>
      <c r="K83" s="1"/>
      <c r="N83" s="29"/>
      <c r="O83" s="29"/>
      <c r="P83" s="29"/>
      <c r="Q83" s="29"/>
      <c r="R83" s="29"/>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c r="AQ83" s="29"/>
      <c r="AR83" s="29"/>
      <c r="AS83" s="29"/>
      <c r="AT83" s="29"/>
      <c r="AU83" s="29"/>
      <c r="AV83" s="29"/>
      <c r="AW83" s="29"/>
      <c r="AX83" s="29"/>
      <c r="AY83" s="29"/>
      <c r="AZ83" s="29"/>
      <c r="BA83" s="29"/>
      <c r="BB83" s="29"/>
      <c r="BC83" s="29"/>
      <c r="BD83" s="29"/>
      <c r="BE83" s="29"/>
    </row>
    <row r="84" spans="1:57" s="30" customFormat="1" ht="51" x14ac:dyDescent="0.2">
      <c r="A84" s="28"/>
      <c r="B84" s="29"/>
      <c r="C84" s="85" t="s">
        <v>17</v>
      </c>
      <c r="D84" s="138" t="s">
        <v>277</v>
      </c>
      <c r="E84" s="135" t="s">
        <v>278</v>
      </c>
      <c r="F84" s="139" t="s">
        <v>3</v>
      </c>
      <c r="G84" s="140">
        <f>G82</f>
        <v>178</v>
      </c>
      <c r="H84" s="141"/>
      <c r="I84" s="70">
        <f t="shared" si="5"/>
        <v>0</v>
      </c>
      <c r="J84" s="559"/>
      <c r="K84" s="1"/>
      <c r="N84" s="29"/>
      <c r="O84" s="29"/>
      <c r="P84" s="29"/>
      <c r="Q84" s="29"/>
      <c r="R84" s="29"/>
      <c r="S84" s="29"/>
      <c r="T84" s="29"/>
      <c r="U84" s="29"/>
      <c r="V84" s="29"/>
      <c r="W84" s="29"/>
      <c r="X84" s="29"/>
      <c r="Y84" s="29"/>
      <c r="Z84" s="29"/>
      <c r="AA84" s="29"/>
      <c r="AB84" s="29"/>
      <c r="AC84" s="29"/>
      <c r="AD84" s="29"/>
      <c r="AE84" s="29"/>
      <c r="AF84" s="29"/>
      <c r="AG84" s="29"/>
      <c r="AH84" s="29"/>
      <c r="AI84" s="29"/>
      <c r="AJ84" s="29"/>
      <c r="AK84" s="29"/>
      <c r="AL84" s="29"/>
      <c r="AM84" s="29"/>
      <c r="AN84" s="29"/>
      <c r="AO84" s="29"/>
      <c r="AP84" s="29"/>
      <c r="AQ84" s="29"/>
      <c r="AR84" s="29"/>
      <c r="AS84" s="29"/>
      <c r="AT84" s="29"/>
      <c r="AU84" s="29"/>
      <c r="AV84" s="29"/>
      <c r="AW84" s="29"/>
      <c r="AX84" s="29"/>
      <c r="AY84" s="29"/>
      <c r="AZ84" s="29"/>
      <c r="BA84" s="29"/>
      <c r="BB84" s="29"/>
      <c r="BC84" s="29"/>
      <c r="BD84" s="29"/>
      <c r="BE84" s="29"/>
    </row>
    <row r="85" spans="1:57" s="30" customFormat="1" ht="51" x14ac:dyDescent="0.2">
      <c r="A85" s="28"/>
      <c r="B85" s="29"/>
      <c r="C85" s="85" t="s">
        <v>279</v>
      </c>
      <c r="D85" s="142" t="s">
        <v>475</v>
      </c>
      <c r="E85" s="143" t="s">
        <v>476</v>
      </c>
      <c r="F85" s="139" t="s">
        <v>3</v>
      </c>
      <c r="G85" s="140">
        <v>40</v>
      </c>
      <c r="H85" s="141"/>
      <c r="I85" s="70">
        <f t="shared" si="5"/>
        <v>0</v>
      </c>
      <c r="J85" s="533"/>
      <c r="K85" s="1"/>
      <c r="N85" s="29"/>
      <c r="O85" s="29"/>
      <c r="P85" s="29"/>
      <c r="Q85" s="29"/>
      <c r="R85" s="29"/>
      <c r="S85" s="29"/>
      <c r="T85" s="29"/>
      <c r="U85" s="29"/>
      <c r="V85" s="29"/>
      <c r="W85" s="29"/>
      <c r="X85" s="29"/>
      <c r="Y85" s="29"/>
      <c r="Z85" s="29"/>
      <c r="AA85" s="29"/>
      <c r="AB85" s="29"/>
      <c r="AC85" s="29"/>
      <c r="AD85" s="29"/>
      <c r="AE85" s="29"/>
      <c r="AF85" s="29"/>
      <c r="AG85" s="29"/>
      <c r="AH85" s="29"/>
      <c r="AI85" s="29"/>
      <c r="AJ85" s="29"/>
      <c r="AK85" s="29"/>
      <c r="AL85" s="29"/>
      <c r="AM85" s="29"/>
      <c r="AN85" s="29"/>
      <c r="AO85" s="29"/>
      <c r="AP85" s="29"/>
      <c r="AQ85" s="29"/>
      <c r="AR85" s="29"/>
      <c r="AS85" s="29"/>
      <c r="AT85" s="29"/>
      <c r="AU85" s="29"/>
      <c r="AV85" s="29"/>
      <c r="AW85" s="29"/>
      <c r="AX85" s="29"/>
      <c r="AY85" s="29"/>
      <c r="AZ85" s="29"/>
      <c r="BA85" s="29"/>
      <c r="BB85" s="29"/>
      <c r="BC85" s="29"/>
      <c r="BD85" s="29"/>
      <c r="BE85" s="29"/>
    </row>
    <row r="86" spans="1:57" s="30" customFormat="1" ht="38.25" x14ac:dyDescent="0.2">
      <c r="A86" s="28"/>
      <c r="B86" s="29"/>
      <c r="C86" s="85" t="s">
        <v>339</v>
      </c>
      <c r="D86" s="142" t="s">
        <v>827</v>
      </c>
      <c r="E86" s="143" t="s">
        <v>828</v>
      </c>
      <c r="F86" s="233" t="s">
        <v>3</v>
      </c>
      <c r="G86" s="234">
        <v>85</v>
      </c>
      <c r="H86" s="420"/>
      <c r="I86" s="104">
        <f t="shared" si="5"/>
        <v>0</v>
      </c>
      <c r="J86" s="533"/>
      <c r="K86" s="1"/>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c r="BC86" s="29"/>
      <c r="BD86" s="29"/>
      <c r="BE86" s="29"/>
    </row>
    <row r="87" spans="1:57" s="30" customFormat="1" x14ac:dyDescent="0.2">
      <c r="A87" s="28"/>
      <c r="B87" s="29"/>
      <c r="C87" s="790" t="s">
        <v>157</v>
      </c>
      <c r="D87" s="791"/>
      <c r="E87" s="791"/>
      <c r="F87" s="792"/>
      <c r="G87" s="792"/>
      <c r="H87" s="793"/>
      <c r="I87" s="80">
        <f>SUM(I81:I86)</f>
        <v>0</v>
      </c>
      <c r="J87" s="533"/>
      <c r="K87" s="1"/>
      <c r="N87" s="29"/>
      <c r="O87" s="29"/>
      <c r="P87" s="29"/>
      <c r="Q87" s="29"/>
      <c r="R87" s="29"/>
      <c r="S87" s="29"/>
      <c r="T87" s="29"/>
      <c r="U87" s="29"/>
      <c r="V87" s="29"/>
      <c r="W87" s="29"/>
      <c r="X87" s="29"/>
      <c r="Y87" s="29"/>
      <c r="Z87" s="29"/>
      <c r="AA87" s="29"/>
      <c r="AB87" s="29"/>
      <c r="AC87" s="29"/>
      <c r="AD87" s="29"/>
      <c r="AE87" s="29"/>
      <c r="AF87" s="29"/>
      <c r="AG87" s="29"/>
      <c r="AH87" s="29"/>
      <c r="AI87" s="29"/>
      <c r="AJ87" s="29"/>
      <c r="AK87" s="29"/>
      <c r="AL87" s="29"/>
      <c r="AM87" s="29"/>
      <c r="AN87" s="29"/>
      <c r="AO87" s="29"/>
      <c r="AP87" s="29"/>
      <c r="AQ87" s="29"/>
      <c r="AR87" s="29"/>
      <c r="AS87" s="29"/>
      <c r="AT87" s="29"/>
      <c r="AU87" s="29"/>
      <c r="AV87" s="29"/>
      <c r="AW87" s="29"/>
      <c r="AX87" s="29"/>
      <c r="AY87" s="29"/>
      <c r="AZ87" s="29"/>
      <c r="BA87" s="29"/>
      <c r="BB87" s="29"/>
      <c r="BC87" s="29"/>
      <c r="BD87" s="29"/>
      <c r="BE87" s="29"/>
    </row>
    <row r="88" spans="1:57" s="30" customFormat="1" ht="15.75" x14ac:dyDescent="0.25">
      <c r="A88" s="28"/>
      <c r="B88" s="29"/>
      <c r="C88" s="528">
        <v>1.6</v>
      </c>
      <c r="D88" s="531" t="s">
        <v>230</v>
      </c>
      <c r="E88" s="916" t="s">
        <v>231</v>
      </c>
      <c r="F88" s="917"/>
      <c r="G88" s="917"/>
      <c r="H88" s="917"/>
      <c r="I88" s="918"/>
      <c r="J88" s="533"/>
      <c r="K88" s="1"/>
      <c r="N88" s="29"/>
      <c r="O88" s="29"/>
      <c r="P88" s="29"/>
      <c r="Q88" s="29"/>
      <c r="R88" s="29"/>
      <c r="S88" s="29"/>
      <c r="T88" s="29"/>
      <c r="U88" s="29"/>
      <c r="V88" s="29"/>
      <c r="W88" s="29"/>
      <c r="X88" s="29"/>
      <c r="Y88" s="29"/>
      <c r="Z88" s="29"/>
      <c r="AA88" s="29"/>
      <c r="AB88" s="29"/>
      <c r="AC88" s="29"/>
      <c r="AD88" s="29"/>
      <c r="AE88" s="29"/>
      <c r="AF88" s="29"/>
      <c r="AG88" s="29"/>
      <c r="AH88" s="29"/>
      <c r="AI88" s="29"/>
      <c r="AJ88" s="29"/>
      <c r="AK88" s="29"/>
      <c r="AL88" s="29"/>
      <c r="AM88" s="29"/>
      <c r="AN88" s="29"/>
      <c r="AO88" s="29"/>
      <c r="AP88" s="29"/>
      <c r="AQ88" s="29"/>
      <c r="AR88" s="29"/>
      <c r="AS88" s="29"/>
      <c r="AT88" s="29"/>
      <c r="AU88" s="29"/>
      <c r="AV88" s="29"/>
      <c r="AW88" s="29"/>
      <c r="AX88" s="29"/>
      <c r="AY88" s="29"/>
      <c r="AZ88" s="29"/>
      <c r="BA88" s="29"/>
      <c r="BB88" s="29"/>
      <c r="BC88" s="29"/>
      <c r="BD88" s="29"/>
      <c r="BE88" s="29"/>
    </row>
    <row r="89" spans="1:57" s="30" customFormat="1" ht="63.75" x14ac:dyDescent="0.2">
      <c r="A89" s="28"/>
      <c r="B89" s="29"/>
      <c r="C89" s="150" t="s">
        <v>6</v>
      </c>
      <c r="D89" s="151" t="s">
        <v>232</v>
      </c>
      <c r="E89" s="152" t="s">
        <v>233</v>
      </c>
      <c r="F89" s="153" t="s">
        <v>338</v>
      </c>
      <c r="G89" s="69">
        <v>880</v>
      </c>
      <c r="H89" s="136"/>
      <c r="I89" s="162">
        <f t="shared" ref="I89:I93" si="6">G89*H89</f>
        <v>0</v>
      </c>
      <c r="J89" s="533"/>
      <c r="K89" s="1"/>
      <c r="N89" s="29"/>
      <c r="O89" s="29"/>
      <c r="P89" s="29"/>
      <c r="Q89" s="29"/>
      <c r="R89" s="29"/>
      <c r="S89" s="29"/>
      <c r="T89" s="29"/>
      <c r="U89" s="29"/>
      <c r="V89" s="29"/>
      <c r="W89" s="29"/>
      <c r="X89" s="29"/>
      <c r="Y89" s="29"/>
      <c r="Z89" s="29"/>
      <c r="AA89" s="29"/>
      <c r="AB89" s="29"/>
      <c r="AC89" s="29"/>
      <c r="AD89" s="29"/>
      <c r="AE89" s="29"/>
      <c r="AF89" s="29"/>
      <c r="AG89" s="29"/>
      <c r="AH89" s="29"/>
      <c r="AI89" s="29"/>
      <c r="AJ89" s="29"/>
      <c r="AK89" s="29"/>
      <c r="AL89" s="29"/>
      <c r="AM89" s="29"/>
      <c r="AN89" s="29"/>
      <c r="AO89" s="29"/>
      <c r="AP89" s="29"/>
      <c r="AQ89" s="29"/>
      <c r="AR89" s="29"/>
      <c r="AS89" s="29"/>
      <c r="AT89" s="29"/>
      <c r="AU89" s="29"/>
      <c r="AV89" s="29"/>
      <c r="AW89" s="29"/>
      <c r="AX89" s="29"/>
      <c r="AY89" s="29"/>
      <c r="AZ89" s="29"/>
      <c r="BA89" s="29"/>
      <c r="BB89" s="29"/>
      <c r="BC89" s="29"/>
      <c r="BD89" s="29"/>
      <c r="BE89" s="29"/>
    </row>
    <row r="90" spans="1:57" s="30" customFormat="1" ht="51" x14ac:dyDescent="0.2">
      <c r="A90" s="28"/>
      <c r="B90" s="29"/>
      <c r="C90" s="150" t="s">
        <v>7</v>
      </c>
      <c r="D90" s="154" t="s">
        <v>716</v>
      </c>
      <c r="E90" s="152" t="s">
        <v>829</v>
      </c>
      <c r="F90" s="153" t="s">
        <v>338</v>
      </c>
      <c r="G90" s="69">
        <f>G89</f>
        <v>880</v>
      </c>
      <c r="H90" s="136"/>
      <c r="I90" s="162">
        <f t="shared" si="6"/>
        <v>0</v>
      </c>
      <c r="J90" s="543"/>
      <c r="K90" s="1"/>
      <c r="N90" s="29"/>
      <c r="O90" s="29"/>
      <c r="P90" s="29"/>
      <c r="Q90" s="29"/>
      <c r="R90" s="29"/>
      <c r="S90" s="29"/>
      <c r="T90" s="29"/>
      <c r="U90" s="29"/>
      <c r="V90" s="29"/>
      <c r="W90" s="29"/>
      <c r="X90" s="29"/>
      <c r="Y90" s="29"/>
      <c r="Z90" s="29"/>
      <c r="AA90" s="29"/>
      <c r="AB90" s="29"/>
      <c r="AC90" s="29"/>
      <c r="AD90" s="29"/>
      <c r="AE90" s="29"/>
      <c r="AF90" s="29"/>
      <c r="AG90" s="29"/>
      <c r="AH90" s="29"/>
      <c r="AI90" s="29"/>
      <c r="AJ90" s="29"/>
      <c r="AK90" s="29"/>
      <c r="AL90" s="29"/>
      <c r="AM90" s="29"/>
      <c r="AN90" s="29"/>
      <c r="AO90" s="29"/>
      <c r="AP90" s="29"/>
      <c r="AQ90" s="29"/>
      <c r="AR90" s="29"/>
      <c r="AS90" s="29"/>
      <c r="AT90" s="29"/>
      <c r="AU90" s="29"/>
      <c r="AV90" s="29"/>
      <c r="AW90" s="29"/>
      <c r="AX90" s="29"/>
      <c r="AY90" s="29"/>
      <c r="AZ90" s="29"/>
      <c r="BA90" s="29"/>
      <c r="BB90" s="29"/>
      <c r="BC90" s="29"/>
      <c r="BD90" s="29"/>
      <c r="BE90" s="29"/>
    </row>
    <row r="91" spans="1:57" s="30" customFormat="1" ht="51" x14ac:dyDescent="0.2">
      <c r="A91" s="28"/>
      <c r="B91" s="29"/>
      <c r="C91" s="150" t="s">
        <v>8</v>
      </c>
      <c r="D91" s="151" t="s">
        <v>280</v>
      </c>
      <c r="E91" s="134" t="s">
        <v>342</v>
      </c>
      <c r="F91" s="153" t="s">
        <v>338</v>
      </c>
      <c r="G91" s="69">
        <f>G90</f>
        <v>880</v>
      </c>
      <c r="H91" s="136"/>
      <c r="I91" s="162">
        <f t="shared" si="6"/>
        <v>0</v>
      </c>
      <c r="J91" s="533"/>
      <c r="K91" s="1"/>
      <c r="N91" s="29"/>
      <c r="O91" s="29"/>
      <c r="P91" s="29"/>
      <c r="Q91" s="29"/>
      <c r="R91" s="29"/>
      <c r="S91" s="29"/>
      <c r="T91" s="29"/>
      <c r="U91" s="29"/>
      <c r="V91" s="29"/>
      <c r="W91" s="29"/>
      <c r="X91" s="29"/>
      <c r="Y91" s="29"/>
      <c r="Z91" s="29"/>
      <c r="AA91" s="29"/>
      <c r="AB91" s="29"/>
      <c r="AC91" s="29"/>
      <c r="AD91" s="29"/>
      <c r="AE91" s="29"/>
      <c r="AF91" s="29"/>
      <c r="AG91" s="29"/>
      <c r="AH91" s="29"/>
      <c r="AI91" s="29"/>
      <c r="AJ91" s="29"/>
      <c r="AK91" s="29"/>
      <c r="AL91" s="29"/>
      <c r="AM91" s="29"/>
      <c r="AN91" s="29"/>
      <c r="AO91" s="29"/>
      <c r="AP91" s="29"/>
      <c r="AQ91" s="29"/>
      <c r="AR91" s="29"/>
      <c r="AS91" s="29"/>
      <c r="AT91" s="29"/>
      <c r="AU91" s="29"/>
      <c r="AV91" s="29"/>
      <c r="AW91" s="29"/>
      <c r="AX91" s="29"/>
      <c r="AY91" s="29"/>
      <c r="AZ91" s="29"/>
      <c r="BA91" s="29"/>
      <c r="BB91" s="29"/>
      <c r="BC91" s="29"/>
      <c r="BD91" s="29"/>
      <c r="BE91" s="29"/>
    </row>
    <row r="92" spans="1:57" s="30" customFormat="1" ht="63.75" x14ac:dyDescent="0.2">
      <c r="A92" s="28"/>
      <c r="B92" s="29"/>
      <c r="C92" s="150" t="s">
        <v>9</v>
      </c>
      <c r="D92" s="351" t="s">
        <v>656</v>
      </c>
      <c r="E92" s="351" t="s">
        <v>657</v>
      </c>
      <c r="F92" s="153" t="s">
        <v>338</v>
      </c>
      <c r="G92" s="69">
        <f>G93</f>
        <v>528</v>
      </c>
      <c r="H92" s="136"/>
      <c r="I92" s="162">
        <f t="shared" si="6"/>
        <v>0</v>
      </c>
      <c r="J92" s="533"/>
      <c r="K92" s="1"/>
      <c r="N92" s="29"/>
      <c r="O92" s="29"/>
      <c r="P92" s="29"/>
      <c r="Q92" s="29"/>
      <c r="R92" s="29"/>
      <c r="S92" s="29"/>
      <c r="T92" s="29"/>
      <c r="U92" s="29"/>
      <c r="V92" s="29"/>
      <c r="W92" s="29"/>
      <c r="X92" s="29"/>
      <c r="Y92" s="29"/>
      <c r="Z92" s="29"/>
      <c r="AA92" s="29"/>
      <c r="AB92" s="29"/>
      <c r="AC92" s="29"/>
      <c r="AD92" s="29"/>
      <c r="AE92" s="29"/>
      <c r="AF92" s="29"/>
      <c r="AG92" s="29"/>
      <c r="AH92" s="29"/>
      <c r="AI92" s="29"/>
      <c r="AJ92" s="29"/>
      <c r="AK92" s="29"/>
      <c r="AL92" s="29"/>
      <c r="AM92" s="29"/>
      <c r="AN92" s="29"/>
      <c r="AO92" s="29"/>
      <c r="AP92" s="29"/>
      <c r="AQ92" s="29"/>
      <c r="AR92" s="29"/>
      <c r="AS92" s="29"/>
      <c r="AT92" s="29"/>
      <c r="AU92" s="29"/>
      <c r="AV92" s="29"/>
      <c r="AW92" s="29"/>
      <c r="AX92" s="29"/>
      <c r="AY92" s="29"/>
      <c r="AZ92" s="29"/>
      <c r="BA92" s="29"/>
      <c r="BB92" s="29"/>
      <c r="BC92" s="29"/>
      <c r="BD92" s="29"/>
      <c r="BE92" s="29"/>
    </row>
    <row r="93" spans="1:57" s="30" customFormat="1" ht="51" x14ac:dyDescent="0.2">
      <c r="A93" s="28"/>
      <c r="B93" s="29"/>
      <c r="C93" s="150" t="s">
        <v>660</v>
      </c>
      <c r="D93" s="351" t="s">
        <v>658</v>
      </c>
      <c r="E93" s="352" t="s">
        <v>659</v>
      </c>
      <c r="F93" s="153" t="s">
        <v>338</v>
      </c>
      <c r="G93" s="69">
        <f>G90/2*1.2</f>
        <v>528</v>
      </c>
      <c r="H93" s="136"/>
      <c r="I93" s="162">
        <f t="shared" si="6"/>
        <v>0</v>
      </c>
      <c r="J93" s="533"/>
      <c r="K93" s="1"/>
      <c r="N93" s="29"/>
      <c r="O93" s="29"/>
      <c r="P93" s="29"/>
      <c r="Q93" s="29"/>
      <c r="R93" s="29"/>
      <c r="S93" s="29"/>
      <c r="T93" s="29"/>
      <c r="U93" s="29"/>
      <c r="V93" s="29"/>
      <c r="W93" s="29"/>
      <c r="X93" s="29"/>
      <c r="Y93" s="29"/>
      <c r="Z93" s="29"/>
      <c r="AA93" s="29"/>
      <c r="AB93" s="29"/>
      <c r="AC93" s="29"/>
      <c r="AD93" s="29"/>
      <c r="AE93" s="29"/>
      <c r="AF93" s="29"/>
      <c r="AG93" s="29"/>
      <c r="AH93" s="29"/>
      <c r="AI93" s="29"/>
      <c r="AJ93" s="29"/>
      <c r="AK93" s="29"/>
      <c r="AL93" s="29"/>
      <c r="AM93" s="29"/>
      <c r="AN93" s="29"/>
      <c r="AO93" s="29"/>
      <c r="AP93" s="29"/>
      <c r="AQ93" s="29"/>
      <c r="AR93" s="29"/>
      <c r="AS93" s="29"/>
      <c r="AT93" s="29"/>
      <c r="AU93" s="29"/>
      <c r="AV93" s="29"/>
      <c r="AW93" s="29"/>
      <c r="AX93" s="29"/>
      <c r="AY93" s="29"/>
      <c r="AZ93" s="29"/>
      <c r="BA93" s="29"/>
      <c r="BB93" s="29"/>
      <c r="BC93" s="29"/>
      <c r="BD93" s="29"/>
      <c r="BE93" s="29"/>
    </row>
    <row r="94" spans="1:57" s="30" customFormat="1" ht="51" x14ac:dyDescent="0.2">
      <c r="A94" s="28"/>
      <c r="B94" s="29"/>
      <c r="C94" s="150" t="s">
        <v>228</v>
      </c>
      <c r="D94" s="151" t="s">
        <v>830</v>
      </c>
      <c r="E94" s="267" t="s">
        <v>831</v>
      </c>
      <c r="F94" s="560" t="s">
        <v>337</v>
      </c>
      <c r="G94" s="561">
        <f>G90</f>
        <v>880</v>
      </c>
      <c r="H94" s="562"/>
      <c r="I94" s="162">
        <f>G94*H94</f>
        <v>0</v>
      </c>
      <c r="J94" s="533"/>
      <c r="K94" s="1"/>
      <c r="N94" s="29"/>
      <c r="O94" s="29"/>
      <c r="P94" s="29"/>
      <c r="Q94" s="29"/>
      <c r="R94" s="29"/>
      <c r="S94" s="29"/>
      <c r="T94" s="29"/>
      <c r="U94" s="29"/>
      <c r="V94" s="29"/>
      <c r="W94" s="29"/>
      <c r="X94" s="29"/>
      <c r="Y94" s="29"/>
      <c r="Z94" s="29"/>
      <c r="AA94" s="29"/>
      <c r="AB94" s="29"/>
      <c r="AC94" s="29"/>
      <c r="AD94" s="29"/>
      <c r="AE94" s="29"/>
      <c r="AF94" s="29"/>
      <c r="AG94" s="29"/>
      <c r="AH94" s="29"/>
      <c r="AI94" s="29"/>
      <c r="AJ94" s="29"/>
      <c r="AK94" s="29"/>
      <c r="AL94" s="29"/>
      <c r="AM94" s="29"/>
      <c r="AN94" s="29"/>
      <c r="AO94" s="29"/>
      <c r="AP94" s="29"/>
      <c r="AQ94" s="29"/>
      <c r="AR94" s="29"/>
      <c r="AS94" s="29"/>
      <c r="AT94" s="29"/>
      <c r="AU94" s="29"/>
      <c r="AV94" s="29"/>
      <c r="AW94" s="29"/>
      <c r="AX94" s="29"/>
      <c r="AY94" s="29"/>
      <c r="AZ94" s="29"/>
      <c r="BA94" s="29"/>
      <c r="BB94" s="29"/>
      <c r="BC94" s="29"/>
      <c r="BD94" s="29"/>
      <c r="BE94" s="29"/>
    </row>
    <row r="95" spans="1:57" s="30" customFormat="1" ht="25.5" x14ac:dyDescent="0.2">
      <c r="A95" s="28"/>
      <c r="B95" s="29"/>
      <c r="C95" s="150" t="s">
        <v>343</v>
      </c>
      <c r="D95" s="154" t="s">
        <v>229</v>
      </c>
      <c r="E95" s="152" t="s">
        <v>281</v>
      </c>
      <c r="F95" s="68" t="s">
        <v>173</v>
      </c>
      <c r="G95" s="69">
        <v>1</v>
      </c>
      <c r="H95" s="136"/>
      <c r="I95" s="104">
        <f>G95*H95</f>
        <v>0</v>
      </c>
      <c r="J95" s="533"/>
      <c r="K95" s="1"/>
      <c r="N95" s="29"/>
      <c r="O95" s="29"/>
      <c r="P95" s="29"/>
      <c r="Q95" s="29"/>
      <c r="R95" s="29"/>
      <c r="S95" s="29"/>
      <c r="T95" s="29"/>
      <c r="U95" s="29"/>
      <c r="V95" s="29"/>
      <c r="W95" s="29"/>
      <c r="X95" s="29"/>
      <c r="Y95" s="29"/>
      <c r="Z95" s="29"/>
      <c r="AA95" s="29"/>
      <c r="AB95" s="29"/>
      <c r="AC95" s="29"/>
      <c r="AD95" s="29"/>
      <c r="AE95" s="29"/>
      <c r="AF95" s="29"/>
      <c r="AG95" s="29"/>
      <c r="AH95" s="29"/>
      <c r="AI95" s="29"/>
      <c r="AJ95" s="29"/>
      <c r="AK95" s="29"/>
      <c r="AL95" s="29"/>
      <c r="AM95" s="29"/>
      <c r="AN95" s="29"/>
      <c r="AO95" s="29"/>
      <c r="AP95" s="29"/>
      <c r="AQ95" s="29"/>
      <c r="AR95" s="29"/>
      <c r="AS95" s="29"/>
      <c r="AT95" s="29"/>
      <c r="AU95" s="29"/>
      <c r="AV95" s="29"/>
      <c r="AW95" s="29"/>
      <c r="AX95" s="29"/>
      <c r="AY95" s="29"/>
      <c r="AZ95" s="29"/>
      <c r="BA95" s="29"/>
      <c r="BB95" s="29"/>
      <c r="BC95" s="29"/>
      <c r="BD95" s="29"/>
      <c r="BE95" s="29"/>
    </row>
    <row r="96" spans="1:57" s="30" customFormat="1" x14ac:dyDescent="0.2">
      <c r="A96" s="28"/>
      <c r="B96" s="29"/>
      <c r="C96" s="790" t="s">
        <v>157</v>
      </c>
      <c r="D96" s="791"/>
      <c r="E96" s="791"/>
      <c r="F96" s="792"/>
      <c r="G96" s="792"/>
      <c r="H96" s="793"/>
      <c r="I96" s="80">
        <f>SUM(I89:I95)</f>
        <v>0</v>
      </c>
      <c r="J96" s="533"/>
      <c r="K96" s="1"/>
      <c r="N96" s="29"/>
      <c r="O96" s="29"/>
      <c r="P96" s="29"/>
      <c r="Q96" s="29"/>
      <c r="R96" s="29"/>
      <c r="S96" s="29"/>
      <c r="T96" s="29"/>
      <c r="U96" s="29"/>
      <c r="V96" s="29"/>
      <c r="W96" s="29"/>
      <c r="X96" s="29"/>
      <c r="Y96" s="29"/>
      <c r="Z96" s="29"/>
      <c r="AA96" s="29"/>
      <c r="AB96" s="29"/>
      <c r="AC96" s="29"/>
      <c r="AD96" s="29"/>
      <c r="AE96" s="29"/>
      <c r="AF96" s="29"/>
      <c r="AG96" s="29"/>
      <c r="AH96" s="29"/>
      <c r="AI96" s="29"/>
      <c r="AJ96" s="29"/>
      <c r="AK96" s="29"/>
      <c r="AL96" s="29"/>
      <c r="AM96" s="29"/>
      <c r="AN96" s="29"/>
      <c r="AO96" s="29"/>
      <c r="AP96" s="29"/>
      <c r="AQ96" s="29"/>
      <c r="AR96" s="29"/>
      <c r="AS96" s="29"/>
      <c r="AT96" s="29"/>
      <c r="AU96" s="29"/>
      <c r="AV96" s="29"/>
      <c r="AW96" s="29"/>
      <c r="AX96" s="29"/>
      <c r="AY96" s="29"/>
      <c r="AZ96" s="29"/>
      <c r="BA96" s="29"/>
      <c r="BB96" s="29"/>
      <c r="BC96" s="29"/>
      <c r="BD96" s="29"/>
      <c r="BE96" s="29"/>
    </row>
    <row r="97" spans="1:57" x14ac:dyDescent="0.2">
      <c r="A97" s="11"/>
      <c r="B97" s="13"/>
      <c r="C97" s="146">
        <v>1.7</v>
      </c>
      <c r="D97" s="147" t="s">
        <v>99</v>
      </c>
      <c r="E97" s="148" t="s">
        <v>52</v>
      </c>
      <c r="F97" s="149"/>
      <c r="G97" s="149"/>
      <c r="H97" s="149"/>
      <c r="I97" s="149"/>
      <c r="N97" s="13"/>
      <c r="O97" s="13"/>
      <c r="P97" s="13"/>
      <c r="Q97" s="13"/>
      <c r="R97" s="13"/>
      <c r="S97" s="13"/>
      <c r="T97" s="13"/>
      <c r="U97" s="13"/>
      <c r="V97" s="13"/>
      <c r="W97" s="13"/>
      <c r="X97" s="13"/>
      <c r="Y97" s="13"/>
      <c r="Z97" s="13"/>
      <c r="AA97" s="13"/>
      <c r="AB97" s="13"/>
      <c r="AC97" s="13"/>
      <c r="AD97" s="13"/>
      <c r="AE97" s="13"/>
      <c r="AF97" s="13"/>
      <c r="AG97" s="13"/>
      <c r="AH97" s="13"/>
      <c r="AI97" s="13"/>
      <c r="AJ97" s="13"/>
      <c r="AK97" s="13"/>
      <c r="AL97" s="13"/>
      <c r="AM97" s="13"/>
      <c r="AN97" s="13"/>
      <c r="AO97" s="13"/>
      <c r="AP97" s="13"/>
      <c r="AQ97" s="13"/>
      <c r="AR97" s="13"/>
      <c r="AS97" s="13"/>
      <c r="AT97" s="13"/>
      <c r="AU97" s="13"/>
      <c r="AV97" s="13"/>
      <c r="AW97" s="13"/>
      <c r="AX97" s="13"/>
      <c r="AY97" s="13"/>
      <c r="AZ97" s="13"/>
      <c r="BA97" s="13"/>
      <c r="BB97" s="13"/>
      <c r="BC97" s="13"/>
      <c r="BD97" s="13"/>
      <c r="BE97" s="13"/>
    </row>
    <row r="98" spans="1:57" ht="25.5" x14ac:dyDescent="0.2">
      <c r="B98" s="13"/>
      <c r="C98" s="57" t="s">
        <v>427</v>
      </c>
      <c r="D98" s="144" t="s">
        <v>282</v>
      </c>
      <c r="E98" s="145" t="s">
        <v>283</v>
      </c>
      <c r="F98" s="68" t="s">
        <v>151</v>
      </c>
      <c r="G98" s="69">
        <v>4</v>
      </c>
      <c r="H98" s="136"/>
      <c r="I98" s="70">
        <f t="shared" ref="I98:I105" si="7">G98*H98</f>
        <v>0</v>
      </c>
    </row>
    <row r="99" spans="1:57" ht="38.25" x14ac:dyDescent="0.2">
      <c r="B99" s="13"/>
      <c r="C99" s="57" t="s">
        <v>428</v>
      </c>
      <c r="D99" s="157" t="s">
        <v>178</v>
      </c>
      <c r="E99" s="158" t="s">
        <v>177</v>
      </c>
      <c r="F99" s="68" t="s">
        <v>173</v>
      </c>
      <c r="G99" s="69">
        <v>1</v>
      </c>
      <c r="H99" s="136"/>
      <c r="I99" s="70">
        <f t="shared" si="7"/>
        <v>0</v>
      </c>
    </row>
    <row r="100" spans="1:57" ht="51" x14ac:dyDescent="0.2">
      <c r="B100" s="13"/>
      <c r="C100" s="57" t="s">
        <v>429</v>
      </c>
      <c r="D100" s="159" t="s">
        <v>284</v>
      </c>
      <c r="E100" s="160" t="s">
        <v>285</v>
      </c>
      <c r="F100" s="139" t="s">
        <v>181</v>
      </c>
      <c r="G100" s="140">
        <v>1100</v>
      </c>
      <c r="H100" s="141"/>
      <c r="I100" s="70">
        <f t="shared" si="7"/>
        <v>0</v>
      </c>
    </row>
    <row r="101" spans="1:57" ht="53.25" customHeight="1" x14ac:dyDescent="0.2">
      <c r="B101" s="13"/>
      <c r="C101" s="57" t="s">
        <v>430</v>
      </c>
      <c r="D101" s="159" t="s">
        <v>431</v>
      </c>
      <c r="E101" s="189" t="s">
        <v>432</v>
      </c>
      <c r="F101" s="190" t="s">
        <v>184</v>
      </c>
      <c r="G101" s="140">
        <v>1</v>
      </c>
      <c r="H101" s="141"/>
      <c r="I101" s="70">
        <f t="shared" si="7"/>
        <v>0</v>
      </c>
    </row>
    <row r="102" spans="1:57" x14ac:dyDescent="0.2">
      <c r="B102" s="13"/>
      <c r="C102" s="57" t="s">
        <v>739</v>
      </c>
      <c r="D102" s="159" t="s">
        <v>286</v>
      </c>
      <c r="E102" s="159" t="s">
        <v>287</v>
      </c>
      <c r="F102" s="266" t="s">
        <v>173</v>
      </c>
      <c r="G102" s="140">
        <v>1</v>
      </c>
      <c r="H102" s="141"/>
      <c r="I102" s="70">
        <f t="shared" si="7"/>
        <v>0</v>
      </c>
    </row>
    <row r="103" spans="1:57" x14ac:dyDescent="0.2">
      <c r="B103" s="13"/>
      <c r="C103" s="57" t="s">
        <v>742</v>
      </c>
      <c r="D103" s="159" t="s">
        <v>537</v>
      </c>
      <c r="E103" s="159" t="s">
        <v>538</v>
      </c>
      <c r="F103" s="266" t="s">
        <v>173</v>
      </c>
      <c r="G103" s="140">
        <v>1</v>
      </c>
      <c r="H103" s="141"/>
      <c r="I103" s="70">
        <f t="shared" si="7"/>
        <v>0</v>
      </c>
    </row>
    <row r="104" spans="1:57" ht="25.5" x14ac:dyDescent="0.2">
      <c r="B104" s="13"/>
      <c r="C104" s="57" t="s">
        <v>745</v>
      </c>
      <c r="D104" s="424" t="s">
        <v>832</v>
      </c>
      <c r="E104" s="159" t="s">
        <v>833</v>
      </c>
      <c r="F104" s="425" t="s">
        <v>834</v>
      </c>
      <c r="G104" s="140">
        <f>G60</f>
        <v>960</v>
      </c>
      <c r="H104" s="141"/>
      <c r="I104" s="70">
        <f t="shared" si="7"/>
        <v>0</v>
      </c>
    </row>
    <row r="105" spans="1:57" ht="53.25" customHeight="1" x14ac:dyDescent="0.2">
      <c r="B105" s="13"/>
      <c r="C105" s="57" t="s">
        <v>748</v>
      </c>
      <c r="D105" s="427" t="s">
        <v>667</v>
      </c>
      <c r="E105" s="160" t="s">
        <v>668</v>
      </c>
      <c r="F105" s="139" t="s">
        <v>181</v>
      </c>
      <c r="G105" s="140">
        <v>120</v>
      </c>
      <c r="H105" s="141"/>
      <c r="I105" s="355">
        <f t="shared" si="7"/>
        <v>0</v>
      </c>
    </row>
    <row r="106" spans="1:57" x14ac:dyDescent="0.2">
      <c r="B106" s="13"/>
      <c r="C106" s="821" t="s">
        <v>157</v>
      </c>
      <c r="D106" s="791"/>
      <c r="E106" s="791"/>
      <c r="F106" s="791"/>
      <c r="G106" s="791"/>
      <c r="H106" s="822"/>
      <c r="I106" s="81">
        <f>SUM(I98:I105)</f>
        <v>0</v>
      </c>
    </row>
    <row r="107" spans="1:57" ht="15.75" x14ac:dyDescent="0.25">
      <c r="A107" s="11"/>
      <c r="B107" s="13"/>
      <c r="C107" s="285" t="s">
        <v>10</v>
      </c>
      <c r="D107" s="297" t="s">
        <v>100</v>
      </c>
      <c r="E107" s="856" t="s">
        <v>53</v>
      </c>
      <c r="F107" s="857"/>
      <c r="G107" s="857"/>
      <c r="H107" s="858"/>
      <c r="I107" s="290">
        <f>I87+I79+I58+I34+I18+I106+I96</f>
        <v>0</v>
      </c>
      <c r="N107" s="13"/>
      <c r="O107" s="13"/>
      <c r="P107" s="13"/>
      <c r="Q107" s="13"/>
      <c r="R107" s="13"/>
      <c r="S107" s="13"/>
      <c r="T107" s="13"/>
      <c r="U107" s="13"/>
      <c r="V107" s="13"/>
      <c r="W107" s="13"/>
      <c r="X107" s="13"/>
      <c r="Y107" s="13"/>
      <c r="Z107" s="13"/>
      <c r="AA107" s="13"/>
      <c r="AB107" s="13"/>
      <c r="AC107" s="13"/>
      <c r="AD107" s="13"/>
      <c r="AE107" s="13"/>
      <c r="AF107" s="13"/>
      <c r="AG107" s="13"/>
      <c r="AH107" s="13"/>
      <c r="AI107" s="13"/>
      <c r="AJ107" s="13"/>
      <c r="AK107" s="13"/>
      <c r="AL107" s="13"/>
      <c r="AM107" s="13"/>
      <c r="AN107" s="13"/>
      <c r="AO107" s="13"/>
      <c r="AP107" s="13"/>
      <c r="AQ107" s="13"/>
      <c r="AR107" s="13"/>
      <c r="AS107" s="13"/>
      <c r="AT107" s="13"/>
      <c r="AU107" s="13"/>
      <c r="AV107" s="13"/>
      <c r="AW107" s="13"/>
      <c r="AX107" s="13"/>
      <c r="AY107" s="13"/>
      <c r="AZ107" s="13"/>
      <c r="BA107" s="13"/>
      <c r="BB107" s="13"/>
      <c r="BC107" s="13"/>
      <c r="BD107" s="13"/>
      <c r="BE107" s="13"/>
    </row>
    <row r="108" spans="1:57" ht="5.25" customHeight="1" x14ac:dyDescent="0.25">
      <c r="A108" s="11"/>
      <c r="B108" s="13"/>
      <c r="C108" s="919"/>
      <c r="D108" s="919"/>
      <c r="E108" s="919"/>
      <c r="F108" s="919"/>
      <c r="G108" s="919"/>
      <c r="H108" s="919"/>
      <c r="I108" s="919"/>
      <c r="N108" s="13"/>
      <c r="O108" s="13"/>
      <c r="P108" s="13"/>
      <c r="Q108" s="13"/>
      <c r="R108" s="13"/>
      <c r="S108" s="13"/>
      <c r="T108" s="13"/>
      <c r="U108" s="13"/>
      <c r="V108" s="13"/>
      <c r="W108" s="13"/>
      <c r="X108" s="13"/>
      <c r="Y108" s="13"/>
      <c r="Z108" s="13"/>
      <c r="AA108" s="13"/>
      <c r="AB108" s="13"/>
      <c r="AC108" s="13"/>
      <c r="AD108" s="13"/>
      <c r="AE108" s="13"/>
      <c r="AF108" s="13"/>
      <c r="AG108" s="13"/>
      <c r="AH108" s="13"/>
      <c r="AI108" s="13"/>
      <c r="AJ108" s="13"/>
      <c r="AK108" s="13"/>
      <c r="AL108" s="13"/>
      <c r="AM108" s="13"/>
      <c r="AN108" s="13"/>
      <c r="AO108" s="13"/>
      <c r="AP108" s="13"/>
      <c r="AQ108" s="13"/>
      <c r="AR108" s="13"/>
      <c r="AS108" s="13"/>
      <c r="AT108" s="13"/>
      <c r="AU108" s="13"/>
      <c r="AV108" s="13"/>
      <c r="AW108" s="13"/>
      <c r="AX108" s="13"/>
      <c r="AY108" s="13"/>
      <c r="AZ108" s="13"/>
      <c r="BA108" s="13"/>
      <c r="BB108" s="13"/>
      <c r="BC108" s="13"/>
      <c r="BD108" s="13"/>
      <c r="BE108" s="13"/>
    </row>
    <row r="109" spans="1:57" ht="15.75" x14ac:dyDescent="0.2">
      <c r="A109" s="11"/>
      <c r="B109" s="13"/>
      <c r="C109" s="563">
        <v>2</v>
      </c>
      <c r="D109" s="564" t="s">
        <v>101</v>
      </c>
      <c r="E109" s="565" t="s">
        <v>54</v>
      </c>
      <c r="F109" s="565"/>
      <c r="G109" s="565"/>
      <c r="H109" s="565"/>
      <c r="I109" s="565"/>
      <c r="N109" s="13"/>
      <c r="O109" s="13"/>
      <c r="P109" s="13"/>
      <c r="Q109" s="13"/>
      <c r="R109" s="13"/>
      <c r="S109" s="13"/>
      <c r="T109" s="13"/>
      <c r="U109" s="13"/>
      <c r="V109" s="13"/>
      <c r="W109" s="13"/>
      <c r="X109" s="13"/>
      <c r="Y109" s="13"/>
      <c r="Z109" s="13"/>
      <c r="AA109" s="13"/>
      <c r="AB109" s="13"/>
      <c r="AC109" s="13"/>
      <c r="AD109" s="13"/>
      <c r="AE109" s="13"/>
      <c r="AF109" s="13"/>
      <c r="AG109" s="13"/>
      <c r="AH109" s="13"/>
      <c r="AI109" s="13"/>
      <c r="AJ109" s="13"/>
      <c r="AK109" s="13"/>
      <c r="AL109" s="13"/>
      <c r="AM109" s="13"/>
      <c r="AN109" s="13"/>
      <c r="AO109" s="13"/>
      <c r="AP109" s="13"/>
      <c r="AQ109" s="13"/>
      <c r="AR109" s="13"/>
      <c r="AS109" s="13"/>
      <c r="AT109" s="13"/>
      <c r="AU109" s="13"/>
      <c r="AV109" s="13"/>
      <c r="AW109" s="13"/>
      <c r="AX109" s="13"/>
      <c r="AY109" s="13"/>
      <c r="AZ109" s="13"/>
      <c r="BA109" s="13"/>
      <c r="BB109" s="13"/>
      <c r="BC109" s="13"/>
      <c r="BD109" s="13"/>
      <c r="BE109" s="13"/>
    </row>
    <row r="110" spans="1:57" ht="38.25" x14ac:dyDescent="0.2">
      <c r="A110" s="11"/>
      <c r="B110" s="13"/>
      <c r="C110" s="24" t="s">
        <v>155</v>
      </c>
      <c r="D110" s="34" t="s">
        <v>105</v>
      </c>
      <c r="E110" s="34" t="s">
        <v>40</v>
      </c>
      <c r="F110" s="23" t="s">
        <v>175</v>
      </c>
      <c r="G110" s="24" t="s">
        <v>174</v>
      </c>
      <c r="H110" s="369" t="s">
        <v>176</v>
      </c>
      <c r="I110" s="82" t="s">
        <v>156</v>
      </c>
      <c r="N110" s="13"/>
      <c r="O110" s="13"/>
      <c r="P110" s="13"/>
      <c r="Q110" s="13"/>
      <c r="R110" s="13"/>
      <c r="S110" s="13"/>
      <c r="T110" s="13"/>
      <c r="U110" s="13"/>
      <c r="V110" s="13"/>
      <c r="W110" s="13"/>
      <c r="X110" s="13"/>
      <c r="Y110" s="13"/>
      <c r="Z110" s="13"/>
      <c r="AA110" s="13"/>
      <c r="AB110" s="13"/>
      <c r="AC110" s="13"/>
      <c r="AD110" s="13"/>
      <c r="AE110" s="13"/>
      <c r="AF110" s="13"/>
      <c r="AG110" s="13"/>
      <c r="AH110" s="13"/>
      <c r="AI110" s="13"/>
      <c r="AJ110" s="13"/>
      <c r="AK110" s="13"/>
      <c r="AL110" s="13"/>
      <c r="AM110" s="13"/>
      <c r="AN110" s="13"/>
      <c r="AO110" s="13"/>
      <c r="AP110" s="13"/>
      <c r="AQ110" s="13"/>
      <c r="AR110" s="13"/>
      <c r="AS110" s="13"/>
      <c r="AT110" s="13"/>
      <c r="AU110" s="13"/>
      <c r="AV110" s="13"/>
      <c r="AW110" s="13"/>
      <c r="AX110" s="13"/>
      <c r="AY110" s="13"/>
      <c r="AZ110" s="13"/>
      <c r="BA110" s="13"/>
      <c r="BB110" s="13"/>
      <c r="BC110" s="13"/>
      <c r="BD110" s="13"/>
      <c r="BE110" s="13"/>
    </row>
    <row r="111" spans="1:57" x14ac:dyDescent="0.2">
      <c r="A111" s="11"/>
      <c r="B111" s="13"/>
      <c r="C111" s="23" t="s">
        <v>41</v>
      </c>
      <c r="D111" s="23" t="s">
        <v>42</v>
      </c>
      <c r="E111" s="25" t="s">
        <v>43</v>
      </c>
      <c r="F111" s="22" t="s">
        <v>44</v>
      </c>
      <c r="G111" s="27" t="s">
        <v>45</v>
      </c>
      <c r="H111" s="371" t="s">
        <v>46</v>
      </c>
      <c r="I111" s="83" t="s">
        <v>47</v>
      </c>
      <c r="N111" s="13"/>
      <c r="O111" s="13"/>
      <c r="P111" s="13"/>
      <c r="Q111" s="13"/>
      <c r="R111" s="13"/>
      <c r="S111" s="13"/>
      <c r="T111" s="13"/>
      <c r="U111" s="13"/>
      <c r="V111" s="13"/>
      <c r="W111" s="13"/>
      <c r="X111" s="13"/>
      <c r="Y111" s="13"/>
      <c r="Z111" s="13"/>
      <c r="AA111" s="13"/>
      <c r="AB111" s="13"/>
      <c r="AC111" s="13"/>
      <c r="AD111" s="13"/>
      <c r="AE111" s="13"/>
      <c r="AF111" s="13"/>
      <c r="AG111" s="13"/>
      <c r="AH111" s="13"/>
      <c r="AI111" s="13"/>
      <c r="AJ111" s="13"/>
      <c r="AK111" s="13"/>
      <c r="AL111" s="13"/>
      <c r="AM111" s="13"/>
      <c r="AN111" s="13"/>
      <c r="AO111" s="13"/>
      <c r="AP111" s="13"/>
      <c r="AQ111" s="13"/>
      <c r="AR111" s="13"/>
      <c r="AS111" s="13"/>
      <c r="AT111" s="13"/>
      <c r="AU111" s="13"/>
      <c r="AV111" s="13"/>
      <c r="AW111" s="13"/>
      <c r="AX111" s="13"/>
      <c r="AY111" s="13"/>
      <c r="AZ111" s="13"/>
      <c r="BA111" s="13"/>
      <c r="BB111" s="13"/>
      <c r="BC111" s="13"/>
      <c r="BD111" s="13"/>
      <c r="BE111" s="13"/>
    </row>
    <row r="112" spans="1:57" x14ac:dyDescent="0.2">
      <c r="A112" s="11"/>
      <c r="B112" s="13"/>
      <c r="C112" s="566">
        <v>2.1</v>
      </c>
      <c r="D112" s="567" t="s">
        <v>182</v>
      </c>
      <c r="E112" s="567" t="s">
        <v>183</v>
      </c>
      <c r="F112" s="567"/>
      <c r="G112" s="567"/>
      <c r="H112" s="567"/>
      <c r="I112" s="567"/>
      <c r="N112" s="13"/>
      <c r="O112" s="13"/>
      <c r="P112" s="13"/>
      <c r="Q112" s="13"/>
      <c r="R112" s="13"/>
      <c r="S112" s="13"/>
      <c r="T112" s="13"/>
      <c r="U112" s="13"/>
      <c r="V112" s="13"/>
      <c r="W112" s="13"/>
      <c r="X112" s="13"/>
      <c r="Y112" s="13"/>
      <c r="Z112" s="13"/>
      <c r="AA112" s="13"/>
      <c r="AB112" s="13"/>
      <c r="AC112" s="13"/>
      <c r="AD112" s="13"/>
      <c r="AE112" s="13"/>
      <c r="AF112" s="13"/>
      <c r="AG112" s="13"/>
      <c r="AH112" s="13"/>
      <c r="AI112" s="13"/>
      <c r="AJ112" s="13"/>
      <c r="AK112" s="13"/>
      <c r="AL112" s="13"/>
      <c r="AM112" s="13"/>
      <c r="AN112" s="13"/>
      <c r="AO112" s="13"/>
      <c r="AP112" s="13"/>
      <c r="AQ112" s="13"/>
      <c r="AR112" s="13"/>
      <c r="AS112" s="13"/>
      <c r="AT112" s="13"/>
      <c r="AU112" s="13"/>
      <c r="AV112" s="13"/>
      <c r="AW112" s="13"/>
      <c r="AX112" s="13"/>
      <c r="AY112" s="13"/>
      <c r="AZ112" s="13"/>
      <c r="BA112" s="13"/>
      <c r="BB112" s="13"/>
      <c r="BC112" s="13"/>
      <c r="BD112" s="13"/>
      <c r="BE112" s="13"/>
    </row>
    <row r="113" spans="1:57" ht="36.75" customHeight="1" x14ac:dyDescent="0.2">
      <c r="A113" s="11"/>
      <c r="B113" s="13"/>
      <c r="C113" s="85" t="s">
        <v>235</v>
      </c>
      <c r="D113" s="134" t="s">
        <v>587</v>
      </c>
      <c r="E113" s="134" t="s">
        <v>588</v>
      </c>
      <c r="F113" s="266" t="s">
        <v>3</v>
      </c>
      <c r="G113" s="95">
        <v>30</v>
      </c>
      <c r="H113" s="96"/>
      <c r="I113" s="96">
        <f>G113*H113</f>
        <v>0</v>
      </c>
      <c r="N113" s="13"/>
      <c r="O113" s="13"/>
      <c r="P113" s="13"/>
      <c r="Q113" s="13"/>
      <c r="R113" s="13"/>
      <c r="S113" s="13"/>
      <c r="T113" s="13"/>
      <c r="U113" s="13"/>
      <c r="V113" s="13"/>
      <c r="W113" s="13"/>
      <c r="X113" s="13"/>
      <c r="Y113" s="13"/>
      <c r="Z113" s="13"/>
      <c r="AA113" s="13"/>
      <c r="AB113" s="13"/>
      <c r="AC113" s="13"/>
      <c r="AD113" s="13"/>
      <c r="AE113" s="13"/>
      <c r="AF113" s="13"/>
      <c r="AG113" s="13"/>
      <c r="AH113" s="13"/>
      <c r="AI113" s="13"/>
      <c r="AJ113" s="13"/>
      <c r="AK113" s="13"/>
      <c r="AL113" s="13"/>
      <c r="AM113" s="13"/>
      <c r="AN113" s="13"/>
      <c r="AO113" s="13"/>
      <c r="AP113" s="13"/>
      <c r="AQ113" s="13"/>
      <c r="AR113" s="13"/>
      <c r="AS113" s="13"/>
      <c r="AT113" s="13"/>
      <c r="AU113" s="13"/>
      <c r="AV113" s="13"/>
      <c r="AW113" s="13"/>
      <c r="AX113" s="13"/>
      <c r="AY113" s="13"/>
      <c r="AZ113" s="13"/>
      <c r="BA113" s="13"/>
      <c r="BB113" s="13"/>
      <c r="BC113" s="13"/>
      <c r="BD113" s="13"/>
      <c r="BE113" s="13"/>
    </row>
    <row r="114" spans="1:57" ht="38.25" customHeight="1" x14ac:dyDescent="0.2">
      <c r="A114" s="11"/>
      <c r="B114" s="13"/>
      <c r="C114" s="85" t="s">
        <v>236</v>
      </c>
      <c r="D114" s="134" t="s">
        <v>589</v>
      </c>
      <c r="E114" s="134" t="s">
        <v>590</v>
      </c>
      <c r="F114" s="266" t="s">
        <v>3</v>
      </c>
      <c r="G114" s="95">
        <v>30</v>
      </c>
      <c r="H114" s="96"/>
      <c r="I114" s="96">
        <f t="shared" ref="I114:I124" si="8">G114*H114</f>
        <v>0</v>
      </c>
      <c r="N114" s="13"/>
      <c r="O114" s="13"/>
      <c r="P114" s="13"/>
      <c r="Q114" s="13"/>
      <c r="R114" s="13"/>
      <c r="S114" s="13"/>
      <c r="T114" s="13"/>
      <c r="U114" s="13"/>
      <c r="V114" s="13"/>
      <c r="W114" s="13"/>
      <c r="X114" s="13"/>
      <c r="Y114" s="13"/>
      <c r="Z114" s="13"/>
      <c r="AA114" s="13"/>
      <c r="AB114" s="13"/>
      <c r="AC114" s="13"/>
      <c r="AD114" s="13"/>
      <c r="AE114" s="13"/>
      <c r="AF114" s="13"/>
      <c r="AG114" s="13"/>
      <c r="AH114" s="13"/>
      <c r="AI114" s="13"/>
      <c r="AJ114" s="13"/>
      <c r="AK114" s="13"/>
      <c r="AL114" s="13"/>
      <c r="AM114" s="13"/>
      <c r="AN114" s="13"/>
      <c r="AO114" s="13"/>
      <c r="AP114" s="13"/>
      <c r="AQ114" s="13"/>
      <c r="AR114" s="13"/>
      <c r="AS114" s="13"/>
      <c r="AT114" s="13"/>
      <c r="AU114" s="13"/>
      <c r="AV114" s="13"/>
      <c r="AW114" s="13"/>
      <c r="AX114" s="13"/>
      <c r="AY114" s="13"/>
      <c r="AZ114" s="13"/>
      <c r="BA114" s="13"/>
      <c r="BB114" s="13"/>
      <c r="BC114" s="13"/>
      <c r="BD114" s="13"/>
      <c r="BE114" s="13"/>
    </row>
    <row r="115" spans="1:57" ht="41.25" customHeight="1" x14ac:dyDescent="0.2">
      <c r="A115" s="11"/>
      <c r="B115" s="13"/>
      <c r="C115" s="85" t="s">
        <v>237</v>
      </c>
      <c r="D115" s="134" t="s">
        <v>434</v>
      </c>
      <c r="E115" s="134" t="s">
        <v>435</v>
      </c>
      <c r="F115" s="266" t="s">
        <v>3</v>
      </c>
      <c r="G115" s="95">
        <v>50</v>
      </c>
      <c r="H115" s="96"/>
      <c r="I115" s="96">
        <f t="shared" si="8"/>
        <v>0</v>
      </c>
      <c r="N115" s="13"/>
      <c r="O115" s="13"/>
      <c r="P115" s="13"/>
      <c r="Q115" s="13"/>
      <c r="R115" s="13"/>
      <c r="S115" s="13"/>
      <c r="T115" s="13"/>
      <c r="U115" s="13"/>
      <c r="V115" s="13"/>
      <c r="W115" s="13"/>
      <c r="X115" s="13"/>
      <c r="Y115" s="13"/>
      <c r="Z115" s="13"/>
      <c r="AA115" s="13"/>
      <c r="AB115" s="13"/>
      <c r="AC115" s="13"/>
      <c r="AD115" s="13"/>
      <c r="AE115" s="13"/>
      <c r="AF115" s="13"/>
      <c r="AG115" s="13"/>
      <c r="AH115" s="13"/>
      <c r="AI115" s="13"/>
      <c r="AJ115" s="13"/>
      <c r="AK115" s="13"/>
      <c r="AL115" s="13"/>
      <c r="AM115" s="13"/>
      <c r="AN115" s="13"/>
      <c r="AO115" s="13"/>
      <c r="AP115" s="13"/>
      <c r="AQ115" s="13"/>
      <c r="AR115" s="13"/>
      <c r="AS115" s="13"/>
      <c r="AT115" s="13"/>
      <c r="AU115" s="13"/>
      <c r="AV115" s="13"/>
      <c r="AW115" s="13"/>
      <c r="AX115" s="13"/>
      <c r="AY115" s="13"/>
      <c r="AZ115" s="13"/>
      <c r="BA115" s="13"/>
      <c r="BB115" s="13"/>
      <c r="BC115" s="13"/>
      <c r="BD115" s="13"/>
      <c r="BE115" s="13"/>
    </row>
    <row r="116" spans="1:57" ht="38.25" x14ac:dyDescent="0.2">
      <c r="A116" s="11"/>
      <c r="B116" s="13"/>
      <c r="C116" s="85" t="s">
        <v>239</v>
      </c>
      <c r="D116" s="134" t="s">
        <v>436</v>
      </c>
      <c r="E116" s="134" t="s">
        <v>437</v>
      </c>
      <c r="F116" s="266" t="s">
        <v>3</v>
      </c>
      <c r="G116" s="95">
        <v>50</v>
      </c>
      <c r="H116" s="96"/>
      <c r="I116" s="96">
        <f t="shared" si="8"/>
        <v>0</v>
      </c>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c r="AL116" s="13"/>
      <c r="AM116" s="13"/>
      <c r="AN116" s="13"/>
      <c r="AO116" s="13"/>
      <c r="AP116" s="13"/>
      <c r="AQ116" s="13"/>
      <c r="AR116" s="13"/>
      <c r="AS116" s="13"/>
      <c r="AT116" s="13"/>
      <c r="AU116" s="13"/>
      <c r="AV116" s="13"/>
      <c r="AW116" s="13"/>
      <c r="AX116" s="13"/>
      <c r="AY116" s="13"/>
      <c r="AZ116" s="13"/>
      <c r="BA116" s="13"/>
      <c r="BB116" s="13"/>
      <c r="BC116" s="13"/>
      <c r="BD116" s="13"/>
      <c r="BE116" s="13"/>
    </row>
    <row r="117" spans="1:57" ht="38.25" x14ac:dyDescent="0.2">
      <c r="A117" s="11"/>
      <c r="B117" s="13"/>
      <c r="C117" s="85" t="s">
        <v>240</v>
      </c>
      <c r="D117" s="134" t="s">
        <v>438</v>
      </c>
      <c r="E117" s="134" t="s">
        <v>439</v>
      </c>
      <c r="F117" s="266" t="s">
        <v>3</v>
      </c>
      <c r="G117" s="95">
        <v>15</v>
      </c>
      <c r="H117" s="96"/>
      <c r="I117" s="96">
        <f t="shared" si="8"/>
        <v>0</v>
      </c>
      <c r="N117" s="13"/>
      <c r="O117" s="13"/>
      <c r="P117" s="13"/>
      <c r="Q117" s="13"/>
      <c r="R117" s="13"/>
      <c r="S117" s="13"/>
      <c r="T117" s="13"/>
      <c r="U117" s="13"/>
      <c r="V117" s="13"/>
      <c r="W117" s="13"/>
      <c r="X117" s="13"/>
      <c r="Y117" s="13"/>
      <c r="Z117" s="13"/>
      <c r="AA117" s="13"/>
      <c r="AB117" s="13"/>
      <c r="AC117" s="13"/>
      <c r="AD117" s="13"/>
      <c r="AE117" s="13"/>
      <c r="AF117" s="13"/>
      <c r="AG117" s="13"/>
      <c r="AH117" s="13"/>
      <c r="AI117" s="13"/>
      <c r="AJ117" s="13"/>
      <c r="AK117" s="13"/>
      <c r="AL117" s="13"/>
      <c r="AM117" s="13"/>
      <c r="AN117" s="13"/>
      <c r="AO117" s="13"/>
      <c r="AP117" s="13"/>
      <c r="AQ117" s="13"/>
      <c r="AR117" s="13"/>
      <c r="AS117" s="13"/>
      <c r="AT117" s="13"/>
      <c r="AU117" s="13"/>
      <c r="AV117" s="13"/>
      <c r="AW117" s="13"/>
      <c r="AX117" s="13"/>
      <c r="AY117" s="13"/>
      <c r="AZ117" s="13"/>
      <c r="BA117" s="13"/>
      <c r="BB117" s="13"/>
      <c r="BC117" s="13"/>
      <c r="BD117" s="13"/>
      <c r="BE117" s="13"/>
    </row>
    <row r="118" spans="1:57" ht="38.25" x14ac:dyDescent="0.2">
      <c r="A118" s="11"/>
      <c r="B118" s="13"/>
      <c r="C118" s="85" t="s">
        <v>241</v>
      </c>
      <c r="D118" s="134" t="s">
        <v>440</v>
      </c>
      <c r="E118" s="134" t="s">
        <v>441</v>
      </c>
      <c r="F118" s="266" t="s">
        <v>3</v>
      </c>
      <c r="G118" s="95">
        <v>30</v>
      </c>
      <c r="H118" s="96"/>
      <c r="I118" s="96">
        <f t="shared" si="8"/>
        <v>0</v>
      </c>
      <c r="N118" s="13"/>
      <c r="O118" s="13"/>
      <c r="P118" s="13"/>
      <c r="Q118" s="13"/>
      <c r="R118" s="13"/>
      <c r="S118" s="13"/>
      <c r="T118" s="13"/>
      <c r="U118" s="13"/>
      <c r="V118" s="13"/>
      <c r="W118" s="13"/>
      <c r="X118" s="13"/>
      <c r="Y118" s="13"/>
      <c r="Z118" s="13"/>
      <c r="AA118" s="13"/>
      <c r="AB118" s="13"/>
      <c r="AC118" s="13"/>
      <c r="AD118" s="13"/>
      <c r="AE118" s="13"/>
      <c r="AF118" s="13"/>
      <c r="AG118" s="13"/>
      <c r="AH118" s="13"/>
      <c r="AI118" s="13"/>
      <c r="AJ118" s="13"/>
      <c r="AK118" s="13"/>
      <c r="AL118" s="13"/>
      <c r="AM118" s="13"/>
      <c r="AN118" s="13"/>
      <c r="AO118" s="13"/>
      <c r="AP118" s="13"/>
      <c r="AQ118" s="13"/>
      <c r="AR118" s="13"/>
      <c r="AS118" s="13"/>
      <c r="AT118" s="13"/>
      <c r="AU118" s="13"/>
      <c r="AV118" s="13"/>
      <c r="AW118" s="13"/>
      <c r="AX118" s="13"/>
      <c r="AY118" s="13"/>
      <c r="AZ118" s="13"/>
      <c r="BA118" s="13"/>
      <c r="BB118" s="13"/>
      <c r="BC118" s="13"/>
      <c r="BD118" s="13"/>
      <c r="BE118" s="13"/>
    </row>
    <row r="119" spans="1:57" ht="25.5" x14ac:dyDescent="0.2">
      <c r="A119" s="11"/>
      <c r="B119" s="13"/>
      <c r="C119" s="85" t="s">
        <v>453</v>
      </c>
      <c r="D119" s="134" t="s">
        <v>146</v>
      </c>
      <c r="E119" s="134" t="s">
        <v>86</v>
      </c>
      <c r="F119" s="266" t="s">
        <v>3</v>
      </c>
      <c r="G119" s="95">
        <v>30</v>
      </c>
      <c r="H119" s="96"/>
      <c r="I119" s="96">
        <f t="shared" si="8"/>
        <v>0</v>
      </c>
      <c r="N119" s="13"/>
      <c r="O119" s="13"/>
      <c r="P119" s="13"/>
      <c r="Q119" s="13"/>
      <c r="R119" s="13"/>
      <c r="S119" s="13"/>
      <c r="T119" s="13"/>
      <c r="U119" s="13"/>
      <c r="V119" s="13"/>
      <c r="W119" s="13"/>
      <c r="X119" s="13"/>
      <c r="Y119" s="13"/>
      <c r="Z119" s="13"/>
      <c r="AA119" s="13"/>
      <c r="AB119" s="13"/>
      <c r="AC119" s="13"/>
      <c r="AD119" s="13"/>
      <c r="AE119" s="13"/>
      <c r="AF119" s="13"/>
      <c r="AG119" s="13"/>
      <c r="AH119" s="13"/>
      <c r="AI119" s="13"/>
      <c r="AJ119" s="13"/>
      <c r="AK119" s="13"/>
      <c r="AL119" s="13"/>
      <c r="AM119" s="13"/>
      <c r="AN119" s="13"/>
      <c r="AO119" s="13"/>
      <c r="AP119" s="13"/>
      <c r="AQ119" s="13"/>
      <c r="AR119" s="13"/>
      <c r="AS119" s="13"/>
      <c r="AT119" s="13"/>
      <c r="AU119" s="13"/>
      <c r="AV119" s="13"/>
      <c r="AW119" s="13"/>
      <c r="AX119" s="13"/>
      <c r="AY119" s="13"/>
      <c r="AZ119" s="13"/>
      <c r="BA119" s="13"/>
      <c r="BB119" s="13"/>
      <c r="BC119" s="13"/>
      <c r="BD119" s="13"/>
      <c r="BE119" s="13"/>
    </row>
    <row r="120" spans="1:57" ht="25.5" x14ac:dyDescent="0.2">
      <c r="A120" s="11"/>
      <c r="B120" s="13"/>
      <c r="C120" s="85" t="s">
        <v>454</v>
      </c>
      <c r="D120" s="134" t="s">
        <v>591</v>
      </c>
      <c r="E120" s="134" t="s">
        <v>592</v>
      </c>
      <c r="F120" s="266" t="s">
        <v>3</v>
      </c>
      <c r="G120" s="95">
        <v>20</v>
      </c>
      <c r="H120" s="96"/>
      <c r="I120" s="96">
        <f t="shared" si="8"/>
        <v>0</v>
      </c>
      <c r="N120" s="13"/>
      <c r="O120" s="13"/>
      <c r="P120" s="13"/>
      <c r="Q120" s="13"/>
      <c r="R120" s="13"/>
      <c r="S120" s="13"/>
      <c r="T120" s="13"/>
      <c r="U120" s="13"/>
      <c r="V120" s="13"/>
      <c r="W120" s="13"/>
      <c r="X120" s="13"/>
      <c r="Y120" s="13"/>
      <c r="Z120" s="13"/>
      <c r="AA120" s="13"/>
      <c r="AB120" s="13"/>
      <c r="AC120" s="13"/>
      <c r="AD120" s="13"/>
      <c r="AE120" s="13"/>
      <c r="AF120" s="13"/>
      <c r="AG120" s="13"/>
      <c r="AH120" s="13"/>
      <c r="AI120" s="13"/>
      <c r="AJ120" s="13"/>
      <c r="AK120" s="13"/>
      <c r="AL120" s="13"/>
      <c r="AM120" s="13"/>
      <c r="AN120" s="13"/>
      <c r="AO120" s="13"/>
      <c r="AP120" s="13"/>
      <c r="AQ120" s="13"/>
      <c r="AR120" s="13"/>
      <c r="AS120" s="13"/>
      <c r="AT120" s="13"/>
      <c r="AU120" s="13"/>
      <c r="AV120" s="13"/>
      <c r="AW120" s="13"/>
      <c r="AX120" s="13"/>
      <c r="AY120" s="13"/>
      <c r="AZ120" s="13"/>
      <c r="BA120" s="13"/>
      <c r="BB120" s="13"/>
      <c r="BC120" s="13"/>
      <c r="BD120" s="13"/>
      <c r="BE120" s="13"/>
    </row>
    <row r="121" spans="1:57" ht="25.5" x14ac:dyDescent="0.2">
      <c r="A121" s="11"/>
      <c r="B121" s="13"/>
      <c r="C121" s="85" t="s">
        <v>456</v>
      </c>
      <c r="D121" s="134" t="s">
        <v>442</v>
      </c>
      <c r="E121" s="134" t="s">
        <v>443</v>
      </c>
      <c r="F121" s="266" t="s">
        <v>151</v>
      </c>
      <c r="G121" s="95">
        <v>1</v>
      </c>
      <c r="H121" s="96"/>
      <c r="I121" s="96">
        <f t="shared" si="8"/>
        <v>0</v>
      </c>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AQ121" s="13"/>
      <c r="AR121" s="13"/>
      <c r="AS121" s="13"/>
      <c r="AT121" s="13"/>
      <c r="AU121" s="13"/>
      <c r="AV121" s="13"/>
      <c r="AW121" s="13"/>
      <c r="AX121" s="13"/>
      <c r="AY121" s="13"/>
      <c r="AZ121" s="13"/>
      <c r="BA121" s="13"/>
      <c r="BB121" s="13"/>
      <c r="BC121" s="13"/>
      <c r="BD121" s="13"/>
      <c r="BE121" s="13"/>
    </row>
    <row r="122" spans="1:57" ht="25.5" x14ac:dyDescent="0.2">
      <c r="A122" s="11"/>
      <c r="B122" s="13"/>
      <c r="C122" s="85" t="s">
        <v>458</v>
      </c>
      <c r="D122" s="134" t="s">
        <v>593</v>
      </c>
      <c r="E122" s="134" t="s">
        <v>444</v>
      </c>
      <c r="F122" s="266" t="s">
        <v>151</v>
      </c>
      <c r="G122" s="95">
        <v>3</v>
      </c>
      <c r="H122" s="96"/>
      <c r="I122" s="96">
        <f t="shared" si="8"/>
        <v>0</v>
      </c>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AQ122" s="13"/>
      <c r="AR122" s="13"/>
      <c r="AS122" s="13"/>
      <c r="AT122" s="13"/>
      <c r="AU122" s="13"/>
      <c r="AV122" s="13"/>
      <c r="AW122" s="13"/>
      <c r="AX122" s="13"/>
      <c r="AY122" s="13"/>
      <c r="AZ122" s="13"/>
      <c r="BA122" s="13"/>
      <c r="BB122" s="13"/>
      <c r="BC122" s="13"/>
      <c r="BD122" s="13"/>
      <c r="BE122" s="13"/>
    </row>
    <row r="123" spans="1:57" x14ac:dyDescent="0.2">
      <c r="A123" s="11"/>
      <c r="B123" s="13"/>
      <c r="C123" s="85" t="s">
        <v>594</v>
      </c>
      <c r="D123" s="134" t="s">
        <v>517</v>
      </c>
      <c r="E123" s="134" t="s">
        <v>595</v>
      </c>
      <c r="F123" s="25" t="s">
        <v>184</v>
      </c>
      <c r="G123" s="95">
        <v>1</v>
      </c>
      <c r="H123" s="96"/>
      <c r="I123" s="96">
        <f t="shared" si="8"/>
        <v>0</v>
      </c>
      <c r="N123" s="13"/>
      <c r="O123" s="13"/>
      <c r="P123" s="13"/>
      <c r="Q123" s="13"/>
      <c r="R123" s="13"/>
      <c r="S123" s="13"/>
      <c r="T123" s="13"/>
      <c r="U123" s="13"/>
      <c r="V123" s="13"/>
      <c r="W123" s="13"/>
      <c r="X123" s="13"/>
      <c r="Y123" s="13"/>
      <c r="Z123" s="13"/>
      <c r="AA123" s="13"/>
      <c r="AB123" s="13"/>
      <c r="AC123" s="13"/>
      <c r="AD123" s="13"/>
      <c r="AE123" s="13"/>
      <c r="AF123" s="13"/>
      <c r="AG123" s="13"/>
      <c r="AH123" s="13"/>
      <c r="AI123" s="13"/>
      <c r="AJ123" s="13"/>
      <c r="AK123" s="13"/>
      <c r="AL123" s="13"/>
      <c r="AM123" s="13"/>
      <c r="AN123" s="13"/>
      <c r="AO123" s="13"/>
      <c r="AP123" s="13"/>
      <c r="AQ123" s="13"/>
      <c r="AR123" s="13"/>
      <c r="AS123" s="13"/>
      <c r="AT123" s="13"/>
      <c r="AU123" s="13"/>
      <c r="AV123" s="13"/>
      <c r="AW123" s="13"/>
      <c r="AX123" s="13"/>
      <c r="AY123" s="13"/>
      <c r="AZ123" s="13"/>
      <c r="BA123" s="13"/>
      <c r="BB123" s="13"/>
      <c r="BC123" s="13"/>
      <c r="BD123" s="13"/>
      <c r="BE123" s="13"/>
    </row>
    <row r="124" spans="1:57" x14ac:dyDescent="0.2">
      <c r="A124" s="11"/>
      <c r="B124" s="13"/>
      <c r="C124" s="85" t="s">
        <v>596</v>
      </c>
      <c r="D124" s="86" t="s">
        <v>148</v>
      </c>
      <c r="E124" s="86" t="s">
        <v>87</v>
      </c>
      <c r="F124" s="25" t="s">
        <v>184</v>
      </c>
      <c r="G124" s="95">
        <v>1</v>
      </c>
      <c r="H124" s="96"/>
      <c r="I124" s="96">
        <f t="shared" si="8"/>
        <v>0</v>
      </c>
      <c r="N124" s="13"/>
      <c r="O124" s="13"/>
      <c r="P124" s="13"/>
      <c r="Q124" s="13"/>
      <c r="R124" s="13"/>
      <c r="S124" s="13"/>
      <c r="T124" s="13"/>
      <c r="U124" s="13"/>
      <c r="V124" s="13"/>
      <c r="W124" s="13"/>
      <c r="X124" s="13"/>
      <c r="Y124" s="13"/>
      <c r="Z124" s="13"/>
      <c r="AA124" s="13"/>
      <c r="AB124" s="13"/>
      <c r="AC124" s="13"/>
      <c r="AD124" s="13"/>
      <c r="AE124" s="13"/>
      <c r="AF124" s="13"/>
      <c r="AG124" s="13"/>
      <c r="AH124" s="13"/>
      <c r="AI124" s="13"/>
      <c r="AJ124" s="13"/>
      <c r="AK124" s="13"/>
      <c r="AL124" s="13"/>
      <c r="AM124" s="13"/>
      <c r="AN124" s="13"/>
      <c r="AO124" s="13"/>
      <c r="AP124" s="13"/>
      <c r="AQ124" s="13"/>
      <c r="AR124" s="13"/>
      <c r="AS124" s="13"/>
      <c r="AT124" s="13"/>
      <c r="AU124" s="13"/>
      <c r="AV124" s="13"/>
      <c r="AW124" s="13"/>
      <c r="AX124" s="13"/>
      <c r="AY124" s="13"/>
      <c r="AZ124" s="13"/>
      <c r="BA124" s="13"/>
      <c r="BB124" s="13"/>
      <c r="BC124" s="13"/>
      <c r="BD124" s="13"/>
      <c r="BE124" s="13"/>
    </row>
    <row r="125" spans="1:57" x14ac:dyDescent="0.2">
      <c r="A125" s="11"/>
      <c r="B125" s="13"/>
      <c r="C125" s="847" t="s">
        <v>185</v>
      </c>
      <c r="D125" s="824"/>
      <c r="E125" s="824"/>
      <c r="F125" s="824"/>
      <c r="G125" s="824"/>
      <c r="H125" s="824"/>
      <c r="I125" s="439">
        <f>SUM(I113:I124)</f>
        <v>0</v>
      </c>
      <c r="N125" s="13"/>
      <c r="O125" s="13"/>
      <c r="P125" s="13"/>
      <c r="Q125" s="13"/>
      <c r="R125" s="13"/>
      <c r="S125" s="13"/>
      <c r="T125" s="13"/>
      <c r="U125" s="13"/>
      <c r="V125" s="13"/>
      <c r="W125" s="13"/>
      <c r="X125" s="13"/>
      <c r="Y125" s="13"/>
      <c r="Z125" s="13"/>
      <c r="AA125" s="13"/>
      <c r="AB125" s="13"/>
      <c r="AC125" s="13"/>
      <c r="AD125" s="13"/>
      <c r="AE125" s="13"/>
      <c r="AF125" s="13"/>
      <c r="AG125" s="13"/>
      <c r="AH125" s="13"/>
      <c r="AI125" s="13"/>
      <c r="AJ125" s="13"/>
      <c r="AK125" s="13"/>
      <c r="AL125" s="13"/>
      <c r="AM125" s="13"/>
      <c r="AN125" s="13"/>
      <c r="AO125" s="13"/>
      <c r="AP125" s="13"/>
      <c r="AQ125" s="13"/>
      <c r="AR125" s="13"/>
      <c r="AS125" s="13"/>
      <c r="AT125" s="13"/>
      <c r="AU125" s="13"/>
      <c r="AV125" s="13"/>
      <c r="AW125" s="13"/>
      <c r="AX125" s="13"/>
      <c r="AY125" s="13"/>
      <c r="AZ125" s="13"/>
      <c r="BA125" s="13"/>
      <c r="BB125" s="13"/>
      <c r="BC125" s="13"/>
      <c r="BD125" s="13"/>
      <c r="BE125" s="13"/>
    </row>
    <row r="126" spans="1:57" x14ac:dyDescent="0.2">
      <c r="A126" s="11"/>
      <c r="B126" s="13"/>
      <c r="C126" s="566">
        <v>2.2000000000000002</v>
      </c>
      <c r="D126" s="567" t="s">
        <v>445</v>
      </c>
      <c r="E126" s="567" t="s">
        <v>446</v>
      </c>
      <c r="F126" s="567"/>
      <c r="G126" s="567"/>
      <c r="H126" s="567"/>
      <c r="I126" s="567"/>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13"/>
      <c r="AO126" s="13"/>
      <c r="AP126" s="13"/>
      <c r="AQ126" s="13"/>
      <c r="AR126" s="13"/>
      <c r="AS126" s="13"/>
      <c r="AT126" s="13"/>
      <c r="AU126" s="13"/>
      <c r="AV126" s="13"/>
      <c r="AW126" s="13"/>
      <c r="AX126" s="13"/>
      <c r="AY126" s="13"/>
      <c r="AZ126" s="13"/>
      <c r="BA126" s="13"/>
      <c r="BB126" s="13"/>
      <c r="BC126" s="13"/>
      <c r="BD126" s="13"/>
      <c r="BE126" s="13"/>
    </row>
    <row r="127" spans="1:57" ht="36.75" customHeight="1" x14ac:dyDescent="0.2">
      <c r="A127" s="11"/>
      <c r="B127" s="13"/>
      <c r="C127" s="85" t="s">
        <v>235</v>
      </c>
      <c r="D127" s="267" t="s">
        <v>597</v>
      </c>
      <c r="E127" s="267" t="s">
        <v>598</v>
      </c>
      <c r="F127" s="266" t="s">
        <v>151</v>
      </c>
      <c r="G127" s="95">
        <v>1</v>
      </c>
      <c r="H127" s="96"/>
      <c r="I127" s="96">
        <f>G127*H127</f>
        <v>0</v>
      </c>
      <c r="N127" s="13"/>
      <c r="O127" s="13"/>
      <c r="P127" s="13"/>
      <c r="Q127" s="13"/>
      <c r="R127" s="13"/>
      <c r="S127" s="13"/>
      <c r="T127" s="13"/>
      <c r="U127" s="13"/>
      <c r="V127" s="13"/>
      <c r="W127" s="13"/>
      <c r="X127" s="13"/>
      <c r="Y127" s="13"/>
      <c r="Z127" s="13"/>
      <c r="AA127" s="13"/>
      <c r="AB127" s="13"/>
      <c r="AC127" s="13"/>
      <c r="AD127" s="13"/>
      <c r="AE127" s="13"/>
      <c r="AF127" s="13"/>
      <c r="AG127" s="13"/>
      <c r="AH127" s="13"/>
      <c r="AI127" s="13"/>
      <c r="AJ127" s="13"/>
      <c r="AK127" s="13"/>
      <c r="AL127" s="13"/>
      <c r="AM127" s="13"/>
      <c r="AN127" s="13"/>
      <c r="AO127" s="13"/>
      <c r="AP127" s="13"/>
      <c r="AQ127" s="13"/>
      <c r="AR127" s="13"/>
      <c r="AS127" s="13"/>
      <c r="AT127" s="13"/>
      <c r="AU127" s="13"/>
      <c r="AV127" s="13"/>
      <c r="AW127" s="13"/>
      <c r="AX127" s="13"/>
      <c r="AY127" s="13"/>
      <c r="AZ127" s="13"/>
      <c r="BA127" s="13"/>
      <c r="BB127" s="13"/>
      <c r="BC127" s="13"/>
      <c r="BD127" s="13"/>
      <c r="BE127" s="13"/>
    </row>
    <row r="128" spans="1:57" ht="36.75" customHeight="1" x14ac:dyDescent="0.2">
      <c r="A128" s="11"/>
      <c r="B128" s="13"/>
      <c r="C128" s="85" t="s">
        <v>236</v>
      </c>
      <c r="D128" s="268" t="s">
        <v>599</v>
      </c>
      <c r="E128" s="268" t="s">
        <v>600</v>
      </c>
      <c r="F128" s="266" t="s">
        <v>151</v>
      </c>
      <c r="G128" s="95">
        <v>1</v>
      </c>
      <c r="H128" s="96"/>
      <c r="I128" s="96">
        <f t="shared" ref="I128:I142" si="9">G128*H128</f>
        <v>0</v>
      </c>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3"/>
      <c r="AY128" s="13"/>
      <c r="AZ128" s="13"/>
      <c r="BA128" s="13"/>
      <c r="BB128" s="13"/>
      <c r="BC128" s="13"/>
      <c r="BD128" s="13"/>
      <c r="BE128" s="13"/>
    </row>
    <row r="129" spans="1:57" ht="36.75" customHeight="1" x14ac:dyDescent="0.2">
      <c r="A129" s="11"/>
      <c r="B129" s="13"/>
      <c r="C129" s="85" t="s">
        <v>237</v>
      </c>
      <c r="D129" s="268" t="s">
        <v>447</v>
      </c>
      <c r="E129" s="268" t="s">
        <v>448</v>
      </c>
      <c r="F129" s="266" t="s">
        <v>151</v>
      </c>
      <c r="G129" s="95">
        <v>1</v>
      </c>
      <c r="H129" s="96"/>
      <c r="I129" s="96">
        <f t="shared" si="9"/>
        <v>0</v>
      </c>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3"/>
      <c r="AY129" s="13"/>
      <c r="AZ129" s="13"/>
      <c r="BA129" s="13"/>
      <c r="BB129" s="13"/>
      <c r="BC129" s="13"/>
      <c r="BD129" s="13"/>
      <c r="BE129" s="13"/>
    </row>
    <row r="130" spans="1:57" ht="36.75" customHeight="1" x14ac:dyDescent="0.2">
      <c r="A130" s="11"/>
      <c r="B130" s="13"/>
      <c r="C130" s="85" t="s">
        <v>239</v>
      </c>
      <c r="D130" s="268" t="s">
        <v>601</v>
      </c>
      <c r="E130" s="268" t="s">
        <v>602</v>
      </c>
      <c r="F130" s="266" t="s">
        <v>603</v>
      </c>
      <c r="G130" s="95">
        <v>1</v>
      </c>
      <c r="H130" s="96"/>
      <c r="I130" s="96">
        <f t="shared" si="9"/>
        <v>0</v>
      </c>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3"/>
      <c r="AY130" s="13"/>
      <c r="AZ130" s="13"/>
      <c r="BA130" s="13"/>
      <c r="BB130" s="13"/>
      <c r="BC130" s="13"/>
      <c r="BD130" s="13"/>
      <c r="BE130" s="13"/>
    </row>
    <row r="131" spans="1:57" ht="36.75" customHeight="1" x14ac:dyDescent="0.2">
      <c r="A131" s="11"/>
      <c r="B131" s="13"/>
      <c r="C131" s="85" t="s">
        <v>240</v>
      </c>
      <c r="D131" s="268" t="s">
        <v>147</v>
      </c>
      <c r="E131" s="268" t="s">
        <v>88</v>
      </c>
      <c r="F131" s="266" t="s">
        <v>151</v>
      </c>
      <c r="G131" s="95">
        <v>3</v>
      </c>
      <c r="H131" s="96"/>
      <c r="I131" s="96">
        <f t="shared" si="9"/>
        <v>0</v>
      </c>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3"/>
      <c r="AY131" s="13"/>
      <c r="AZ131" s="13"/>
      <c r="BA131" s="13"/>
      <c r="BB131" s="13"/>
      <c r="BC131" s="13"/>
      <c r="BD131" s="13"/>
      <c r="BE131" s="13"/>
    </row>
    <row r="132" spans="1:57" ht="36.75" customHeight="1" x14ac:dyDescent="0.2">
      <c r="A132" s="11"/>
      <c r="B132" s="13"/>
      <c r="C132" s="85" t="s">
        <v>241</v>
      </c>
      <c r="D132" s="268" t="s">
        <v>449</v>
      </c>
      <c r="E132" s="268" t="s">
        <v>450</v>
      </c>
      <c r="F132" s="266" t="s">
        <v>151</v>
      </c>
      <c r="G132" s="95">
        <v>7</v>
      </c>
      <c r="H132" s="96"/>
      <c r="I132" s="96">
        <f t="shared" si="9"/>
        <v>0</v>
      </c>
      <c r="N132" s="13"/>
      <c r="O132" s="13"/>
      <c r="P132" s="13"/>
      <c r="Q132" s="13"/>
      <c r="R132" s="13"/>
      <c r="S132" s="13"/>
      <c r="T132" s="13"/>
      <c r="U132" s="13"/>
      <c r="V132" s="13"/>
      <c r="W132" s="13"/>
      <c r="X132" s="13"/>
      <c r="Y132" s="13"/>
      <c r="Z132" s="13"/>
      <c r="AA132" s="13"/>
      <c r="AB132" s="13"/>
      <c r="AC132" s="13"/>
      <c r="AD132" s="13"/>
      <c r="AE132" s="13"/>
      <c r="AF132" s="13"/>
      <c r="AG132" s="13"/>
      <c r="AH132" s="13"/>
      <c r="AI132" s="13"/>
      <c r="AJ132" s="13"/>
      <c r="AK132" s="13"/>
      <c r="AL132" s="13"/>
      <c r="AM132" s="13"/>
      <c r="AN132" s="13"/>
      <c r="AO132" s="13"/>
      <c r="AP132" s="13"/>
      <c r="AQ132" s="13"/>
      <c r="AR132" s="13"/>
      <c r="AS132" s="13"/>
      <c r="AT132" s="13"/>
      <c r="AU132" s="13"/>
      <c r="AV132" s="13"/>
      <c r="AW132" s="13"/>
      <c r="AX132" s="13"/>
      <c r="AY132" s="13"/>
      <c r="AZ132" s="13"/>
      <c r="BA132" s="13"/>
      <c r="BB132" s="13"/>
      <c r="BC132" s="13"/>
      <c r="BD132" s="13"/>
      <c r="BE132" s="13"/>
    </row>
    <row r="133" spans="1:57" ht="36.75" customHeight="1" x14ac:dyDescent="0.2">
      <c r="A133" s="11"/>
      <c r="B133" s="13"/>
      <c r="C133" s="85" t="s">
        <v>453</v>
      </c>
      <c r="D133" s="268" t="s">
        <v>451</v>
      </c>
      <c r="E133" s="268" t="s">
        <v>452</v>
      </c>
      <c r="F133" s="266" t="s">
        <v>151</v>
      </c>
      <c r="G133" s="95">
        <v>2</v>
      </c>
      <c r="H133" s="96"/>
      <c r="I133" s="96">
        <f t="shared" si="9"/>
        <v>0</v>
      </c>
      <c r="N133" s="13"/>
      <c r="O133" s="13"/>
      <c r="P133" s="13"/>
      <c r="Q133" s="13"/>
      <c r="R133" s="13"/>
      <c r="S133" s="13"/>
      <c r="T133" s="13"/>
      <c r="U133" s="13"/>
      <c r="V133" s="13"/>
      <c r="W133" s="13"/>
      <c r="X133" s="13"/>
      <c r="Y133" s="13"/>
      <c r="Z133" s="13"/>
      <c r="AA133" s="13"/>
      <c r="AB133" s="13"/>
      <c r="AC133" s="13"/>
      <c r="AD133" s="13"/>
      <c r="AE133" s="13"/>
      <c r="AF133" s="13"/>
      <c r="AG133" s="13"/>
      <c r="AH133" s="13"/>
      <c r="AI133" s="13"/>
      <c r="AJ133" s="13"/>
      <c r="AK133" s="13"/>
      <c r="AL133" s="13"/>
      <c r="AM133" s="13"/>
      <c r="AN133" s="13"/>
      <c r="AO133" s="13"/>
      <c r="AP133" s="13"/>
      <c r="AQ133" s="13"/>
      <c r="AR133" s="13"/>
      <c r="AS133" s="13"/>
      <c r="AT133" s="13"/>
      <c r="AU133" s="13"/>
      <c r="AV133" s="13"/>
      <c r="AW133" s="13"/>
      <c r="AX133" s="13"/>
      <c r="AY133" s="13"/>
      <c r="AZ133" s="13"/>
      <c r="BA133" s="13"/>
      <c r="BB133" s="13"/>
      <c r="BC133" s="13"/>
      <c r="BD133" s="13"/>
      <c r="BE133" s="13"/>
    </row>
    <row r="134" spans="1:57" ht="36.75" customHeight="1" x14ac:dyDescent="0.2">
      <c r="A134" s="11"/>
      <c r="B134" s="13"/>
      <c r="C134" s="85" t="s">
        <v>454</v>
      </c>
      <c r="D134" s="268" t="s">
        <v>835</v>
      </c>
      <c r="E134" s="268" t="s">
        <v>763</v>
      </c>
      <c r="F134" s="266" t="s">
        <v>151</v>
      </c>
      <c r="G134" s="95">
        <v>3</v>
      </c>
      <c r="H134" s="96"/>
      <c r="I134" s="96">
        <f t="shared" si="9"/>
        <v>0</v>
      </c>
      <c r="N134" s="13"/>
      <c r="O134" s="13"/>
      <c r="P134" s="13"/>
      <c r="Q134" s="13"/>
      <c r="R134" s="13"/>
      <c r="S134" s="13"/>
      <c r="T134" s="13"/>
      <c r="U134" s="13"/>
      <c r="V134" s="13"/>
      <c r="W134" s="13"/>
      <c r="X134" s="13"/>
      <c r="Y134" s="13"/>
      <c r="Z134" s="13"/>
      <c r="AA134" s="13"/>
      <c r="AB134" s="13"/>
      <c r="AC134" s="13"/>
      <c r="AD134" s="13"/>
      <c r="AE134" s="13"/>
      <c r="AF134" s="13"/>
      <c r="AG134" s="13"/>
      <c r="AH134" s="13"/>
      <c r="AI134" s="13"/>
      <c r="AJ134" s="13"/>
      <c r="AK134" s="13"/>
      <c r="AL134" s="13"/>
      <c r="AM134" s="13"/>
      <c r="AN134" s="13"/>
      <c r="AO134" s="13"/>
      <c r="AP134" s="13"/>
      <c r="AQ134" s="13"/>
      <c r="AR134" s="13"/>
      <c r="AS134" s="13"/>
      <c r="AT134" s="13"/>
      <c r="AU134" s="13"/>
      <c r="AV134" s="13"/>
      <c r="AW134" s="13"/>
      <c r="AX134" s="13"/>
      <c r="AY134" s="13"/>
      <c r="AZ134" s="13"/>
      <c r="BA134" s="13"/>
      <c r="BB134" s="13"/>
      <c r="BC134" s="13"/>
      <c r="BD134" s="13"/>
      <c r="BE134" s="13"/>
    </row>
    <row r="135" spans="1:57" ht="36.75" customHeight="1" x14ac:dyDescent="0.2">
      <c r="A135" s="11"/>
      <c r="B135" s="13"/>
      <c r="C135" s="85" t="s">
        <v>456</v>
      </c>
      <c r="D135" s="268" t="s">
        <v>605</v>
      </c>
      <c r="E135" s="268" t="s">
        <v>606</v>
      </c>
      <c r="F135" s="85" t="s">
        <v>603</v>
      </c>
      <c r="G135" s="95">
        <v>1</v>
      </c>
      <c r="H135" s="96"/>
      <c r="I135" s="96">
        <f t="shared" si="9"/>
        <v>0</v>
      </c>
      <c r="N135" s="13"/>
      <c r="O135" s="13"/>
      <c r="P135" s="13"/>
      <c r="Q135" s="13"/>
      <c r="R135" s="13"/>
      <c r="S135" s="13"/>
      <c r="T135" s="13"/>
      <c r="U135" s="13"/>
      <c r="V135" s="13"/>
      <c r="W135" s="13"/>
      <c r="X135" s="13"/>
      <c r="Y135" s="13"/>
      <c r="Z135" s="13"/>
      <c r="AA135" s="13"/>
      <c r="AB135" s="13"/>
      <c r="AC135" s="13"/>
      <c r="AD135" s="13"/>
      <c r="AE135" s="13"/>
      <c r="AF135" s="13"/>
      <c r="AG135" s="13"/>
      <c r="AH135" s="13"/>
      <c r="AI135" s="13"/>
      <c r="AJ135" s="13"/>
      <c r="AK135" s="13"/>
      <c r="AL135" s="13"/>
      <c r="AM135" s="13"/>
      <c r="AN135" s="13"/>
      <c r="AO135" s="13"/>
      <c r="AP135" s="13"/>
      <c r="AQ135" s="13"/>
      <c r="AR135" s="13"/>
      <c r="AS135" s="13"/>
      <c r="AT135" s="13"/>
      <c r="AU135" s="13"/>
      <c r="AV135" s="13"/>
      <c r="AW135" s="13"/>
      <c r="AX135" s="13"/>
      <c r="AY135" s="13"/>
      <c r="AZ135" s="13"/>
      <c r="BA135" s="13"/>
      <c r="BB135" s="13"/>
      <c r="BC135" s="13"/>
      <c r="BD135" s="13"/>
      <c r="BE135" s="13"/>
    </row>
    <row r="136" spans="1:57" ht="36.75" customHeight="1" x14ac:dyDescent="0.2">
      <c r="A136" s="11"/>
      <c r="B136" s="13"/>
      <c r="C136" s="85" t="s">
        <v>458</v>
      </c>
      <c r="D136" s="268" t="s">
        <v>607</v>
      </c>
      <c r="E136" s="268" t="s">
        <v>608</v>
      </c>
      <c r="F136" s="266" t="s">
        <v>151</v>
      </c>
      <c r="G136" s="95">
        <v>2</v>
      </c>
      <c r="H136" s="96"/>
      <c r="I136" s="96">
        <f t="shared" si="9"/>
        <v>0</v>
      </c>
      <c r="N136" s="13"/>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c r="BC136" s="13"/>
      <c r="BD136" s="13"/>
      <c r="BE136" s="13"/>
    </row>
    <row r="137" spans="1:57" ht="36.75" customHeight="1" x14ac:dyDescent="0.2">
      <c r="A137" s="11"/>
      <c r="B137" s="13"/>
      <c r="C137" s="85" t="s">
        <v>594</v>
      </c>
      <c r="D137" s="268" t="s">
        <v>609</v>
      </c>
      <c r="E137" s="268" t="s">
        <v>610</v>
      </c>
      <c r="F137" s="266" t="s">
        <v>151</v>
      </c>
      <c r="G137" s="95">
        <v>1</v>
      </c>
      <c r="H137" s="96"/>
      <c r="I137" s="96">
        <f t="shared" si="9"/>
        <v>0</v>
      </c>
      <c r="N137" s="13"/>
      <c r="O137" s="13"/>
      <c r="P137" s="13"/>
      <c r="Q137" s="13"/>
      <c r="R137" s="13"/>
      <c r="S137" s="13"/>
      <c r="T137" s="13"/>
      <c r="U137" s="13"/>
      <c r="V137" s="13"/>
      <c r="W137" s="13"/>
      <c r="X137" s="13"/>
      <c r="Y137" s="13"/>
      <c r="Z137" s="13"/>
      <c r="AA137" s="13"/>
      <c r="AB137" s="13"/>
      <c r="AC137" s="13"/>
      <c r="AD137" s="13"/>
      <c r="AE137" s="13"/>
      <c r="AF137" s="13"/>
      <c r="AG137" s="13"/>
      <c r="AH137" s="13"/>
      <c r="AI137" s="13"/>
      <c r="AJ137" s="13"/>
      <c r="AK137" s="13"/>
      <c r="AL137" s="13"/>
      <c r="AM137" s="13"/>
      <c r="AN137" s="13"/>
      <c r="AO137" s="13"/>
      <c r="AP137" s="13"/>
      <c r="AQ137" s="13"/>
      <c r="AR137" s="13"/>
      <c r="AS137" s="13"/>
      <c r="AT137" s="13"/>
      <c r="AU137" s="13"/>
      <c r="AV137" s="13"/>
      <c r="AW137" s="13"/>
      <c r="AX137" s="13"/>
      <c r="AY137" s="13"/>
      <c r="AZ137" s="13"/>
      <c r="BA137" s="13"/>
      <c r="BB137" s="13"/>
      <c r="BC137" s="13"/>
      <c r="BD137" s="13"/>
      <c r="BE137" s="13"/>
    </row>
    <row r="138" spans="1:57" ht="36.75" customHeight="1" x14ac:dyDescent="0.2">
      <c r="A138" s="11"/>
      <c r="B138" s="13"/>
      <c r="C138" s="85" t="s">
        <v>596</v>
      </c>
      <c r="D138" s="268" t="s">
        <v>611</v>
      </c>
      <c r="E138" s="268" t="s">
        <v>612</v>
      </c>
      <c r="F138" s="266" t="s">
        <v>151</v>
      </c>
      <c r="G138" s="95">
        <v>2</v>
      </c>
      <c r="H138" s="96"/>
      <c r="I138" s="96">
        <f t="shared" si="9"/>
        <v>0</v>
      </c>
      <c r="N138" s="13"/>
      <c r="O138" s="13"/>
      <c r="P138" s="13"/>
      <c r="Q138" s="13"/>
      <c r="R138" s="13"/>
      <c r="S138" s="13"/>
      <c r="T138" s="13"/>
      <c r="U138" s="13"/>
      <c r="V138" s="13"/>
      <c r="W138" s="13"/>
      <c r="X138" s="13"/>
      <c r="Y138" s="13"/>
      <c r="Z138" s="13"/>
      <c r="AA138" s="13"/>
      <c r="AB138" s="13"/>
      <c r="AC138" s="13"/>
      <c r="AD138" s="13"/>
      <c r="AE138" s="13"/>
      <c r="AF138" s="13"/>
      <c r="AG138" s="13"/>
      <c r="AH138" s="13"/>
      <c r="AI138" s="13"/>
      <c r="AJ138" s="13"/>
      <c r="AK138" s="13"/>
      <c r="AL138" s="13"/>
      <c r="AM138" s="13"/>
      <c r="AN138" s="13"/>
      <c r="AO138" s="13"/>
      <c r="AP138" s="13"/>
      <c r="AQ138" s="13"/>
      <c r="AR138" s="13"/>
      <c r="AS138" s="13"/>
      <c r="AT138" s="13"/>
      <c r="AU138" s="13"/>
      <c r="AV138" s="13"/>
      <c r="AW138" s="13"/>
      <c r="AX138" s="13"/>
      <c r="AY138" s="13"/>
      <c r="AZ138" s="13"/>
      <c r="BA138" s="13"/>
      <c r="BB138" s="13"/>
      <c r="BC138" s="13"/>
      <c r="BD138" s="13"/>
      <c r="BE138" s="13"/>
    </row>
    <row r="139" spans="1:57" ht="36.75" customHeight="1" x14ac:dyDescent="0.2">
      <c r="A139" s="11"/>
      <c r="B139" s="13"/>
      <c r="C139" s="85" t="s">
        <v>616</v>
      </c>
      <c r="D139" s="268" t="s">
        <v>613</v>
      </c>
      <c r="E139" s="268" t="s">
        <v>614</v>
      </c>
      <c r="F139" s="266" t="s">
        <v>151</v>
      </c>
      <c r="G139" s="95">
        <v>2</v>
      </c>
      <c r="H139" s="96"/>
      <c r="I139" s="96">
        <f t="shared" si="9"/>
        <v>0</v>
      </c>
      <c r="N139" s="13"/>
      <c r="O139" s="13"/>
      <c r="P139" s="13"/>
      <c r="Q139" s="13"/>
      <c r="R139" s="13"/>
      <c r="S139" s="13"/>
      <c r="T139" s="13"/>
      <c r="U139" s="13"/>
      <c r="V139" s="13"/>
      <c r="W139" s="13"/>
      <c r="X139" s="13"/>
      <c r="Y139" s="13"/>
      <c r="Z139" s="13"/>
      <c r="AA139" s="13"/>
      <c r="AB139" s="13"/>
      <c r="AC139" s="13"/>
      <c r="AD139" s="13"/>
      <c r="AE139" s="13"/>
      <c r="AF139" s="13"/>
      <c r="AG139" s="13"/>
      <c r="AH139" s="13"/>
      <c r="AI139" s="13"/>
      <c r="AJ139" s="13"/>
      <c r="AK139" s="13"/>
      <c r="AL139" s="13"/>
      <c r="AM139" s="13"/>
      <c r="AN139" s="13"/>
      <c r="AO139" s="13"/>
      <c r="AP139" s="13"/>
      <c r="AQ139" s="13"/>
      <c r="AR139" s="13"/>
      <c r="AS139" s="13"/>
      <c r="AT139" s="13"/>
      <c r="AU139" s="13"/>
      <c r="AV139" s="13"/>
      <c r="AW139" s="13"/>
      <c r="AX139" s="13"/>
      <c r="AY139" s="13"/>
      <c r="AZ139" s="13"/>
      <c r="BA139" s="13"/>
      <c r="BB139" s="13"/>
      <c r="BC139" s="13"/>
      <c r="BD139" s="13"/>
      <c r="BE139" s="13"/>
    </row>
    <row r="140" spans="1:57" ht="36.75" customHeight="1" x14ac:dyDescent="0.2">
      <c r="A140" s="11"/>
      <c r="B140" s="13"/>
      <c r="C140" s="85" t="s">
        <v>617</v>
      </c>
      <c r="D140" s="268" t="s">
        <v>615</v>
      </c>
      <c r="E140" s="268" t="s">
        <v>455</v>
      </c>
      <c r="F140" s="266" t="s">
        <v>151</v>
      </c>
      <c r="G140" s="95">
        <v>1</v>
      </c>
      <c r="H140" s="96"/>
      <c r="I140" s="96">
        <f t="shared" si="9"/>
        <v>0</v>
      </c>
      <c r="N140" s="13"/>
      <c r="O140" s="13"/>
      <c r="P140" s="13"/>
      <c r="Q140" s="13"/>
      <c r="R140" s="13"/>
      <c r="S140" s="13"/>
      <c r="T140" s="13"/>
      <c r="U140" s="13"/>
      <c r="V140" s="13"/>
      <c r="W140" s="13"/>
      <c r="X140" s="13"/>
      <c r="Y140" s="13"/>
      <c r="Z140" s="13"/>
      <c r="AA140" s="13"/>
      <c r="AB140" s="13"/>
      <c r="AC140" s="13"/>
      <c r="AD140" s="13"/>
      <c r="AE140" s="13"/>
      <c r="AF140" s="13"/>
      <c r="AG140" s="13"/>
      <c r="AH140" s="13"/>
      <c r="AI140" s="13"/>
      <c r="AJ140" s="13"/>
      <c r="AK140" s="13"/>
      <c r="AL140" s="13"/>
      <c r="AM140" s="13"/>
      <c r="AN140" s="13"/>
      <c r="AO140" s="13"/>
      <c r="AP140" s="13"/>
      <c r="AQ140" s="13"/>
      <c r="AR140" s="13"/>
      <c r="AS140" s="13"/>
      <c r="AT140" s="13"/>
      <c r="AU140" s="13"/>
      <c r="AV140" s="13"/>
      <c r="AW140" s="13"/>
      <c r="AX140" s="13"/>
      <c r="AY140" s="13"/>
      <c r="AZ140" s="13"/>
      <c r="BA140" s="13"/>
      <c r="BB140" s="13"/>
      <c r="BC140" s="13"/>
      <c r="BD140" s="13"/>
      <c r="BE140" s="13"/>
    </row>
    <row r="141" spans="1:57" ht="25.5" x14ac:dyDescent="0.2">
      <c r="A141" s="11"/>
      <c r="B141" s="13"/>
      <c r="C141" s="85" t="s">
        <v>618</v>
      </c>
      <c r="D141" s="86" t="s">
        <v>148</v>
      </c>
      <c r="E141" s="86" t="s">
        <v>457</v>
      </c>
      <c r="F141" s="22" t="s">
        <v>184</v>
      </c>
      <c r="G141" s="95">
        <v>1</v>
      </c>
      <c r="H141" s="96"/>
      <c r="I141" s="96">
        <f t="shared" si="9"/>
        <v>0</v>
      </c>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AQ141" s="13"/>
      <c r="AR141" s="13"/>
      <c r="AS141" s="13"/>
      <c r="AT141" s="13"/>
      <c r="AU141" s="13"/>
      <c r="AV141" s="13"/>
      <c r="AW141" s="13"/>
      <c r="AX141" s="13"/>
      <c r="AY141" s="13"/>
      <c r="AZ141" s="13"/>
      <c r="BA141" s="13"/>
      <c r="BB141" s="13"/>
      <c r="BC141" s="13"/>
      <c r="BD141" s="13"/>
      <c r="BE141" s="13"/>
    </row>
    <row r="142" spans="1:57" ht="25.5" x14ac:dyDescent="0.2">
      <c r="A142" s="11"/>
      <c r="B142" s="13"/>
      <c r="C142" s="85" t="s">
        <v>619</v>
      </c>
      <c r="D142" s="86" t="s">
        <v>459</v>
      </c>
      <c r="E142" s="86" t="s">
        <v>460</v>
      </c>
      <c r="F142" s="266" t="s">
        <v>151</v>
      </c>
      <c r="G142" s="95">
        <v>1</v>
      </c>
      <c r="H142" s="96"/>
      <c r="I142" s="96">
        <f t="shared" si="9"/>
        <v>0</v>
      </c>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AQ142" s="13"/>
      <c r="AR142" s="13"/>
      <c r="AS142" s="13"/>
      <c r="AT142" s="13"/>
      <c r="AU142" s="13"/>
      <c r="AV142" s="13"/>
      <c r="AW142" s="13"/>
      <c r="AX142" s="13"/>
      <c r="AY142" s="13"/>
      <c r="AZ142" s="13"/>
      <c r="BA142" s="13"/>
      <c r="BB142" s="13"/>
      <c r="BC142" s="13"/>
      <c r="BD142" s="13"/>
      <c r="BE142" s="13"/>
    </row>
    <row r="143" spans="1:57" x14ac:dyDescent="0.2">
      <c r="A143" s="11"/>
      <c r="B143" s="13"/>
      <c r="C143" s="790" t="s">
        <v>157</v>
      </c>
      <c r="D143" s="791"/>
      <c r="E143" s="791"/>
      <c r="F143" s="792"/>
      <c r="G143" s="792"/>
      <c r="H143" s="793"/>
      <c r="I143" s="439">
        <f>SUM(I127:I142)</f>
        <v>0</v>
      </c>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3"/>
      <c r="BE143" s="13"/>
    </row>
    <row r="144" spans="1:57" x14ac:dyDescent="0.2">
      <c r="A144" s="11"/>
      <c r="B144" s="13"/>
      <c r="C144" s="566">
        <v>2.2999999999999998</v>
      </c>
      <c r="D144" s="567" t="s">
        <v>102</v>
      </c>
      <c r="E144" s="567" t="s">
        <v>55</v>
      </c>
      <c r="F144" s="567"/>
      <c r="G144" s="567"/>
      <c r="H144" s="567"/>
      <c r="I144" s="567"/>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3"/>
      <c r="BE144" s="13"/>
    </row>
    <row r="145" spans="1:57" ht="127.5" x14ac:dyDescent="0.2">
      <c r="A145" s="11"/>
      <c r="B145" s="13"/>
      <c r="C145" s="85" t="s">
        <v>463</v>
      </c>
      <c r="D145" s="134" t="s">
        <v>620</v>
      </c>
      <c r="E145" s="134" t="s">
        <v>621</v>
      </c>
      <c r="F145" s="68" t="s">
        <v>151</v>
      </c>
      <c r="G145" s="95">
        <f>19+16</f>
        <v>35</v>
      </c>
      <c r="H145" s="111"/>
      <c r="I145" s="96">
        <f t="shared" ref="I145:I150" si="10">H145*G145</f>
        <v>0</v>
      </c>
      <c r="N145" s="13"/>
      <c r="O145" s="13"/>
      <c r="P145" s="13"/>
      <c r="Q145" s="13"/>
      <c r="R145" s="13"/>
      <c r="S145" s="13"/>
      <c r="T145" s="13"/>
      <c r="U145" s="13"/>
      <c r="V145" s="13"/>
      <c r="W145" s="13"/>
      <c r="X145" s="13"/>
      <c r="Y145" s="13"/>
      <c r="Z145" s="13"/>
      <c r="AA145" s="13"/>
      <c r="AB145" s="13"/>
      <c r="AC145" s="13"/>
      <c r="AD145" s="13"/>
      <c r="AE145" s="13"/>
      <c r="AF145" s="13"/>
      <c r="AG145" s="13"/>
      <c r="AH145" s="13"/>
      <c r="AI145" s="13"/>
      <c r="AJ145" s="13"/>
      <c r="AK145" s="13"/>
      <c r="AL145" s="13"/>
      <c r="AM145" s="13"/>
      <c r="AN145" s="13"/>
      <c r="AO145" s="13"/>
      <c r="AP145" s="13"/>
      <c r="AQ145" s="13"/>
      <c r="AR145" s="13"/>
      <c r="AS145" s="13"/>
      <c r="AT145" s="13"/>
      <c r="AU145" s="13"/>
      <c r="AV145" s="13"/>
      <c r="AW145" s="13"/>
      <c r="AX145" s="13"/>
      <c r="AY145" s="13"/>
      <c r="AZ145" s="13"/>
      <c r="BA145" s="13"/>
      <c r="BB145" s="13"/>
      <c r="BC145" s="13"/>
      <c r="BD145" s="13"/>
      <c r="BE145" s="13"/>
    </row>
    <row r="146" spans="1:57" ht="165.75" x14ac:dyDescent="0.2">
      <c r="A146" s="11"/>
      <c r="B146" s="13"/>
      <c r="C146" s="85" t="s">
        <v>464</v>
      </c>
      <c r="D146" s="59" t="s">
        <v>836</v>
      </c>
      <c r="E146" s="134" t="s">
        <v>626</v>
      </c>
      <c r="F146" s="85" t="s">
        <v>151</v>
      </c>
      <c r="G146" s="95">
        <f>62+66</f>
        <v>128</v>
      </c>
      <c r="H146" s="111"/>
      <c r="I146" s="96">
        <f t="shared" si="10"/>
        <v>0</v>
      </c>
      <c r="N146" s="13"/>
      <c r="O146" s="13"/>
      <c r="P146" s="13"/>
      <c r="Q146" s="13"/>
      <c r="R146" s="13"/>
      <c r="S146" s="13"/>
      <c r="T146" s="13"/>
      <c r="U146" s="13"/>
      <c r="V146" s="13"/>
      <c r="W146" s="13"/>
      <c r="X146" s="13"/>
      <c r="Y146" s="13"/>
      <c r="Z146" s="13"/>
      <c r="AA146" s="13"/>
      <c r="AB146" s="13"/>
      <c r="AC146" s="13"/>
      <c r="AD146" s="13"/>
      <c r="AE146" s="13"/>
      <c r="AF146" s="13"/>
      <c r="AG146" s="13"/>
      <c r="AH146" s="13"/>
      <c r="AI146" s="13"/>
      <c r="AJ146" s="13"/>
      <c r="AK146" s="13"/>
      <c r="AL146" s="13"/>
      <c r="AM146" s="13"/>
      <c r="AN146" s="13"/>
      <c r="AO146" s="13"/>
      <c r="AP146" s="13"/>
      <c r="AQ146" s="13"/>
      <c r="AR146" s="13"/>
      <c r="AS146" s="13"/>
      <c r="AT146" s="13"/>
      <c r="AU146" s="13"/>
      <c r="AV146" s="13"/>
      <c r="AW146" s="13"/>
      <c r="AX146" s="13"/>
      <c r="AY146" s="13"/>
      <c r="AZ146" s="13"/>
      <c r="BA146" s="13"/>
      <c r="BB146" s="13"/>
      <c r="BC146" s="13"/>
      <c r="BD146" s="13"/>
      <c r="BE146" s="13"/>
    </row>
    <row r="147" spans="1:57" ht="102" x14ac:dyDescent="0.2">
      <c r="A147" s="11"/>
      <c r="B147" s="13"/>
      <c r="C147" s="85" t="s">
        <v>465</v>
      </c>
      <c r="D147" s="158" t="s">
        <v>461</v>
      </c>
      <c r="E147" s="158" t="s">
        <v>462</v>
      </c>
      <c r="F147" s="85" t="s">
        <v>151</v>
      </c>
      <c r="G147" s="95">
        <f>2</f>
        <v>2</v>
      </c>
      <c r="H147" s="111"/>
      <c r="I147" s="96">
        <f t="shared" si="10"/>
        <v>0</v>
      </c>
      <c r="N147" s="13"/>
      <c r="O147" s="13"/>
      <c r="P147" s="13"/>
      <c r="Q147" s="13"/>
      <c r="R147" s="13"/>
      <c r="S147" s="13"/>
      <c r="T147" s="13"/>
      <c r="U147" s="13"/>
      <c r="V147" s="13"/>
      <c r="W147" s="13"/>
      <c r="X147" s="13"/>
      <c r="Y147" s="13"/>
      <c r="Z147" s="13"/>
      <c r="AA147" s="13"/>
      <c r="AB147" s="13"/>
      <c r="AC147" s="13"/>
      <c r="AD147" s="13"/>
      <c r="AE147" s="13"/>
      <c r="AF147" s="13"/>
      <c r="AG147" s="13"/>
      <c r="AH147" s="13"/>
      <c r="AI147" s="13"/>
      <c r="AJ147" s="13"/>
      <c r="AK147" s="13"/>
      <c r="AL147" s="13"/>
      <c r="AM147" s="13"/>
      <c r="AN147" s="13"/>
      <c r="AO147" s="13"/>
      <c r="AP147" s="13"/>
      <c r="AQ147" s="13"/>
      <c r="AR147" s="13"/>
      <c r="AS147" s="13"/>
      <c r="AT147" s="13"/>
      <c r="AU147" s="13"/>
      <c r="AV147" s="13"/>
      <c r="AW147" s="13"/>
      <c r="AX147" s="13"/>
      <c r="AY147" s="13"/>
      <c r="AZ147" s="13"/>
      <c r="BA147" s="13"/>
      <c r="BB147" s="13"/>
      <c r="BC147" s="13"/>
      <c r="BD147" s="13"/>
      <c r="BE147" s="13"/>
    </row>
    <row r="148" spans="1:57" ht="51" x14ac:dyDescent="0.2">
      <c r="A148" s="11"/>
      <c r="B148" s="13"/>
      <c r="C148" s="85" t="s">
        <v>466</v>
      </c>
      <c r="D148" s="134" t="s">
        <v>623</v>
      </c>
      <c r="E148" s="134" t="s">
        <v>624</v>
      </c>
      <c r="F148" s="85" t="s">
        <v>151</v>
      </c>
      <c r="G148" s="95">
        <v>1</v>
      </c>
      <c r="H148" s="111"/>
      <c r="I148" s="96">
        <f t="shared" si="10"/>
        <v>0</v>
      </c>
      <c r="N148" s="13"/>
      <c r="O148" s="13"/>
      <c r="P148" s="13"/>
      <c r="Q148" s="13"/>
      <c r="R148" s="13"/>
      <c r="S148" s="13"/>
      <c r="T148" s="13"/>
      <c r="U148" s="13"/>
      <c r="V148" s="13"/>
      <c r="W148" s="13"/>
      <c r="X148" s="13"/>
      <c r="Y148" s="13"/>
      <c r="Z148" s="13"/>
      <c r="AA148" s="13"/>
      <c r="AB148" s="13"/>
      <c r="AC148" s="13"/>
      <c r="AD148" s="13"/>
      <c r="AE148" s="13"/>
      <c r="AF148" s="13"/>
      <c r="AG148" s="13"/>
      <c r="AH148" s="13"/>
      <c r="AI148" s="13"/>
      <c r="AJ148" s="13"/>
      <c r="AK148" s="13"/>
      <c r="AL148" s="13"/>
      <c r="AM148" s="13"/>
      <c r="AN148" s="13"/>
      <c r="AO148" s="13"/>
      <c r="AP148" s="13"/>
      <c r="AQ148" s="13"/>
      <c r="AR148" s="13"/>
      <c r="AS148" s="13"/>
      <c r="AT148" s="13"/>
      <c r="AU148" s="13"/>
      <c r="AV148" s="13"/>
      <c r="AW148" s="13"/>
      <c r="AX148" s="13"/>
      <c r="AY148" s="13"/>
      <c r="AZ148" s="13"/>
      <c r="BA148" s="13"/>
      <c r="BB148" s="13"/>
      <c r="BC148" s="13"/>
      <c r="BD148" s="13"/>
      <c r="BE148" s="13"/>
    </row>
    <row r="149" spans="1:57" ht="63.75" x14ac:dyDescent="0.2">
      <c r="A149" s="11"/>
      <c r="B149" s="13"/>
      <c r="C149" s="85" t="s">
        <v>467</v>
      </c>
      <c r="D149" s="134" t="s">
        <v>238</v>
      </c>
      <c r="E149" s="134" t="s">
        <v>772</v>
      </c>
      <c r="F149" s="85" t="s">
        <v>151</v>
      </c>
      <c r="G149" s="95">
        <f>SUM(G145:G147)</f>
        <v>165</v>
      </c>
      <c r="H149" s="111"/>
      <c r="I149" s="96">
        <f t="shared" si="10"/>
        <v>0</v>
      </c>
      <c r="N149" s="13"/>
      <c r="O149" s="13"/>
      <c r="P149" s="13"/>
      <c r="Q149" s="13"/>
      <c r="R149" s="13"/>
      <c r="S149" s="13"/>
      <c r="T149" s="13"/>
      <c r="U149" s="13"/>
      <c r="V149" s="13"/>
      <c r="W149" s="13"/>
      <c r="X149" s="13"/>
      <c r="Y149" s="13"/>
      <c r="Z149" s="13"/>
      <c r="AA149" s="13"/>
      <c r="AB149" s="13"/>
      <c r="AC149" s="13"/>
      <c r="AD149" s="13"/>
      <c r="AE149" s="13"/>
      <c r="AF149" s="13"/>
      <c r="AG149" s="13"/>
      <c r="AH149" s="13"/>
      <c r="AI149" s="13"/>
      <c r="AJ149" s="13"/>
      <c r="AK149" s="13"/>
      <c r="AL149" s="13"/>
      <c r="AM149" s="13"/>
      <c r="AN149" s="13"/>
      <c r="AO149" s="13"/>
      <c r="AP149" s="13"/>
      <c r="AQ149" s="13"/>
      <c r="AR149" s="13"/>
      <c r="AS149" s="13"/>
      <c r="AT149" s="13"/>
      <c r="AU149" s="13"/>
      <c r="AV149" s="13"/>
      <c r="AW149" s="13"/>
      <c r="AX149" s="13"/>
      <c r="AY149" s="13"/>
      <c r="AZ149" s="13"/>
      <c r="BA149" s="13"/>
      <c r="BB149" s="13"/>
      <c r="BC149" s="13"/>
      <c r="BD149" s="13"/>
      <c r="BE149" s="13"/>
    </row>
    <row r="150" spans="1:57" x14ac:dyDescent="0.2">
      <c r="A150" s="11"/>
      <c r="B150" s="13"/>
      <c r="C150" s="85" t="s">
        <v>468</v>
      </c>
      <c r="D150" s="86" t="s">
        <v>148</v>
      </c>
      <c r="E150" s="86" t="s">
        <v>87</v>
      </c>
      <c r="F150" s="25" t="s">
        <v>184</v>
      </c>
      <c r="G150" s="95">
        <v>1</v>
      </c>
      <c r="H150" s="111"/>
      <c r="I150" s="96">
        <f t="shared" si="10"/>
        <v>0</v>
      </c>
      <c r="N150" s="13"/>
      <c r="O150" s="13"/>
      <c r="P150" s="13"/>
      <c r="Q150" s="13"/>
      <c r="R150" s="13"/>
      <c r="S150" s="13"/>
      <c r="T150" s="13"/>
      <c r="U150" s="13"/>
      <c r="V150" s="13"/>
      <c r="W150" s="13"/>
      <c r="X150" s="13"/>
      <c r="Y150" s="13"/>
      <c r="Z150" s="13"/>
      <c r="AA150" s="13"/>
      <c r="AB150" s="13"/>
      <c r="AC150" s="13"/>
      <c r="AD150" s="13"/>
      <c r="AE150" s="13"/>
      <c r="AF150" s="13"/>
      <c r="AG150" s="13"/>
      <c r="AH150" s="13"/>
      <c r="AI150" s="13"/>
      <c r="AJ150" s="13"/>
      <c r="AK150" s="13"/>
      <c r="AL150" s="13"/>
      <c r="AM150" s="13"/>
      <c r="AN150" s="13"/>
      <c r="AO150" s="13"/>
      <c r="AP150" s="13"/>
      <c r="AQ150" s="13"/>
      <c r="AR150" s="13"/>
      <c r="AS150" s="13"/>
      <c r="AT150" s="13"/>
      <c r="AU150" s="13"/>
      <c r="AV150" s="13"/>
      <c r="AW150" s="13"/>
      <c r="AX150" s="13"/>
      <c r="AY150" s="13"/>
      <c r="AZ150" s="13"/>
      <c r="BA150" s="13"/>
      <c r="BB150" s="13"/>
      <c r="BC150" s="13"/>
      <c r="BD150" s="13"/>
      <c r="BE150" s="13"/>
    </row>
    <row r="151" spans="1:57" x14ac:dyDescent="0.2">
      <c r="A151" s="11"/>
      <c r="B151" s="13"/>
      <c r="C151" s="790" t="s">
        <v>157</v>
      </c>
      <c r="D151" s="791"/>
      <c r="E151" s="791"/>
      <c r="F151" s="792"/>
      <c r="G151" s="792"/>
      <c r="H151" s="793"/>
      <c r="I151" s="439">
        <f>SUM(I145:I150)</f>
        <v>0</v>
      </c>
      <c r="N151" s="13"/>
      <c r="O151" s="13"/>
      <c r="P151" s="13"/>
      <c r="Q151" s="13"/>
      <c r="R151" s="13"/>
      <c r="S151" s="13"/>
      <c r="T151" s="13"/>
      <c r="U151" s="13"/>
      <c r="V151" s="13"/>
      <c r="W151" s="13"/>
      <c r="X151" s="13"/>
      <c r="Y151" s="13"/>
      <c r="Z151" s="13"/>
      <c r="AA151" s="13"/>
      <c r="AB151" s="13"/>
      <c r="AC151" s="13"/>
      <c r="AD151" s="13"/>
      <c r="AE151" s="13"/>
      <c r="AF151" s="13"/>
      <c r="AG151" s="13"/>
      <c r="AH151" s="13"/>
      <c r="AI151" s="13"/>
      <c r="AJ151" s="13"/>
      <c r="AK151" s="13"/>
      <c r="AL151" s="13"/>
      <c r="AM151" s="13"/>
      <c r="AN151" s="13"/>
      <c r="AO151" s="13"/>
      <c r="AP151" s="13"/>
      <c r="AQ151" s="13"/>
      <c r="AR151" s="13"/>
      <c r="AS151" s="13"/>
      <c r="AT151" s="13"/>
      <c r="AU151" s="13"/>
      <c r="AV151" s="13"/>
      <c r="AW151" s="13"/>
      <c r="AX151" s="13"/>
      <c r="AY151" s="13"/>
      <c r="AZ151" s="13"/>
      <c r="BA151" s="13"/>
      <c r="BB151" s="13"/>
      <c r="BC151" s="13"/>
      <c r="BD151" s="13"/>
      <c r="BE151" s="13"/>
    </row>
    <row r="152" spans="1:57" x14ac:dyDescent="0.2">
      <c r="A152" s="11"/>
      <c r="B152" s="13"/>
      <c r="C152" s="146">
        <v>2.4</v>
      </c>
      <c r="D152" s="568" t="s">
        <v>492</v>
      </c>
      <c r="E152" s="568" t="s">
        <v>493</v>
      </c>
      <c r="F152" s="568"/>
      <c r="G152" s="568"/>
      <c r="H152" s="568"/>
      <c r="I152" s="568"/>
      <c r="N152" s="13"/>
      <c r="O152" s="13"/>
      <c r="P152" s="13"/>
      <c r="Q152" s="13"/>
      <c r="R152" s="13"/>
      <c r="S152" s="13"/>
      <c r="T152" s="13"/>
      <c r="U152" s="13"/>
      <c r="V152" s="13"/>
      <c r="W152" s="13"/>
      <c r="X152" s="13"/>
      <c r="Y152" s="13"/>
      <c r="Z152" s="13"/>
      <c r="AA152" s="13"/>
      <c r="AB152" s="13"/>
      <c r="AC152" s="13"/>
      <c r="AD152" s="13"/>
      <c r="AE152" s="13"/>
      <c r="AF152" s="13"/>
      <c r="AG152" s="13"/>
      <c r="AH152" s="13"/>
      <c r="AI152" s="13"/>
      <c r="AJ152" s="13"/>
      <c r="AK152" s="13"/>
      <c r="AL152" s="13"/>
      <c r="AM152" s="13"/>
      <c r="AN152" s="13"/>
      <c r="AO152" s="13"/>
      <c r="AP152" s="13"/>
      <c r="AQ152" s="13"/>
      <c r="AR152" s="13"/>
      <c r="AS152" s="13"/>
      <c r="AT152" s="13"/>
      <c r="AU152" s="13"/>
      <c r="AV152" s="13"/>
      <c r="AW152" s="13"/>
      <c r="AX152" s="13"/>
      <c r="AY152" s="13"/>
      <c r="AZ152" s="13"/>
      <c r="BA152" s="13"/>
      <c r="BB152" s="13"/>
      <c r="BC152" s="13"/>
      <c r="BD152" s="13"/>
      <c r="BE152" s="13"/>
    </row>
    <row r="153" spans="1:57" ht="38.25" x14ac:dyDescent="0.2">
      <c r="A153" s="11"/>
      <c r="B153" s="13"/>
      <c r="C153" s="823" t="s">
        <v>494</v>
      </c>
      <c r="D153" s="194" t="s">
        <v>773</v>
      </c>
      <c r="E153" s="194" t="s">
        <v>496</v>
      </c>
      <c r="F153" s="897" t="s">
        <v>3</v>
      </c>
      <c r="G153" s="824">
        <v>200</v>
      </c>
      <c r="H153" s="818"/>
      <c r="I153" s="896">
        <f>H153*G153</f>
        <v>0</v>
      </c>
      <c r="N153" s="13"/>
      <c r="O153" s="13"/>
      <c r="P153" s="13"/>
      <c r="Q153" s="13"/>
      <c r="R153" s="13"/>
      <c r="S153" s="13"/>
      <c r="T153" s="13"/>
      <c r="U153" s="13"/>
      <c r="V153" s="13"/>
      <c r="W153" s="13"/>
      <c r="X153" s="13"/>
      <c r="Y153" s="13"/>
      <c r="Z153" s="13"/>
      <c r="AA153" s="13"/>
      <c r="AB153" s="13"/>
      <c r="AC153" s="13"/>
      <c r="AD153" s="13"/>
      <c r="AE153" s="13"/>
      <c r="AF153" s="13"/>
      <c r="AG153" s="13"/>
      <c r="AH153" s="13"/>
      <c r="AI153" s="13"/>
      <c r="AJ153" s="13"/>
      <c r="AK153" s="13"/>
      <c r="AL153" s="13"/>
      <c r="AM153" s="13"/>
      <c r="AN153" s="13"/>
      <c r="AO153" s="13"/>
      <c r="AP153" s="13"/>
      <c r="AQ153" s="13"/>
      <c r="AR153" s="13"/>
      <c r="AS153" s="13"/>
      <c r="AT153" s="13"/>
      <c r="AU153" s="13"/>
      <c r="AV153" s="13"/>
      <c r="AW153" s="13"/>
      <c r="AX153" s="13"/>
      <c r="AY153" s="13"/>
      <c r="AZ153" s="13"/>
      <c r="BA153" s="13"/>
      <c r="BB153" s="13"/>
      <c r="BC153" s="13"/>
      <c r="BD153" s="13"/>
      <c r="BE153" s="13"/>
    </row>
    <row r="154" spans="1:57" x14ac:dyDescent="0.2">
      <c r="A154" s="11"/>
      <c r="B154" s="13"/>
      <c r="C154" s="823"/>
      <c r="D154" s="194" t="s">
        <v>774</v>
      </c>
      <c r="E154" s="194" t="s">
        <v>775</v>
      </c>
      <c r="F154" s="897"/>
      <c r="G154" s="824"/>
      <c r="H154" s="818"/>
      <c r="I154" s="896"/>
      <c r="N154" s="13"/>
      <c r="O154" s="13"/>
      <c r="P154" s="13"/>
      <c r="Q154" s="13"/>
      <c r="R154" s="13"/>
      <c r="S154" s="13"/>
      <c r="T154" s="13"/>
      <c r="U154" s="13"/>
      <c r="V154" s="13"/>
      <c r="W154" s="13"/>
      <c r="X154" s="13"/>
      <c r="Y154" s="13"/>
      <c r="Z154" s="13"/>
      <c r="AA154" s="13"/>
      <c r="AB154" s="13"/>
      <c r="AC154" s="13"/>
      <c r="AD154" s="13"/>
      <c r="AE154" s="13"/>
      <c r="AF154" s="13"/>
      <c r="AG154" s="13"/>
      <c r="AH154" s="13"/>
      <c r="AI154" s="13"/>
      <c r="AJ154" s="13"/>
      <c r="AK154" s="13"/>
      <c r="AL154" s="13"/>
      <c r="AM154" s="13"/>
      <c r="AN154" s="13"/>
      <c r="AO154" s="13"/>
      <c r="AP154" s="13"/>
      <c r="AQ154" s="13"/>
      <c r="AR154" s="13"/>
      <c r="AS154" s="13"/>
      <c r="AT154" s="13"/>
      <c r="AU154" s="13"/>
      <c r="AV154" s="13"/>
      <c r="AW154" s="13"/>
      <c r="AX154" s="13"/>
      <c r="AY154" s="13"/>
      <c r="AZ154" s="13"/>
      <c r="BA154" s="13"/>
      <c r="BB154" s="13"/>
      <c r="BC154" s="13"/>
      <c r="BD154" s="13"/>
      <c r="BE154" s="13"/>
    </row>
    <row r="155" spans="1:57" x14ac:dyDescent="0.2">
      <c r="A155" s="11"/>
      <c r="B155" s="13"/>
      <c r="C155" s="823" t="s">
        <v>497</v>
      </c>
      <c r="D155" s="194" t="s">
        <v>498</v>
      </c>
      <c r="E155" s="194" t="s">
        <v>499</v>
      </c>
      <c r="F155" s="897" t="s">
        <v>151</v>
      </c>
      <c r="G155" s="824">
        <v>25</v>
      </c>
      <c r="H155" s="818"/>
      <c r="I155" s="896">
        <f>H155*G155</f>
        <v>0</v>
      </c>
      <c r="N155" s="13"/>
      <c r="O155" s="13"/>
      <c r="P155" s="13"/>
      <c r="Q155" s="13"/>
      <c r="R155" s="13"/>
      <c r="S155" s="13"/>
      <c r="T155" s="13"/>
      <c r="U155" s="13"/>
      <c r="V155" s="13"/>
      <c r="W155" s="13"/>
      <c r="X155" s="13"/>
      <c r="Y155" s="13"/>
      <c r="Z155" s="13"/>
      <c r="AA155" s="13"/>
      <c r="AB155" s="13"/>
      <c r="AC155" s="13"/>
      <c r="AD155" s="13"/>
      <c r="AE155" s="13"/>
      <c r="AF155" s="13"/>
      <c r="AG155" s="13"/>
      <c r="AH155" s="13"/>
      <c r="AI155" s="13"/>
      <c r="AJ155" s="13"/>
      <c r="AK155" s="13"/>
      <c r="AL155" s="13"/>
      <c r="AM155" s="13"/>
      <c r="AN155" s="13"/>
      <c r="AO155" s="13"/>
      <c r="AP155" s="13"/>
      <c r="AQ155" s="13"/>
      <c r="AR155" s="13"/>
      <c r="AS155" s="13"/>
      <c r="AT155" s="13"/>
      <c r="AU155" s="13"/>
      <c r="AV155" s="13"/>
      <c r="AW155" s="13"/>
      <c r="AX155" s="13"/>
      <c r="AY155" s="13"/>
      <c r="AZ155" s="13"/>
      <c r="BA155" s="13"/>
      <c r="BB155" s="13"/>
      <c r="BC155" s="13"/>
      <c r="BD155" s="13"/>
      <c r="BE155" s="13"/>
    </row>
    <row r="156" spans="1:57" x14ac:dyDescent="0.2">
      <c r="A156" s="11"/>
      <c r="B156" s="13"/>
      <c r="C156" s="823"/>
      <c r="D156" s="194" t="s">
        <v>500</v>
      </c>
      <c r="E156" s="194" t="s">
        <v>501</v>
      </c>
      <c r="F156" s="897"/>
      <c r="G156" s="824"/>
      <c r="H156" s="818"/>
      <c r="I156" s="896"/>
      <c r="N156" s="13"/>
      <c r="O156" s="13"/>
      <c r="P156" s="13"/>
      <c r="Q156" s="13"/>
      <c r="R156" s="13"/>
      <c r="S156" s="13"/>
      <c r="T156" s="13"/>
      <c r="U156" s="13"/>
      <c r="V156" s="13"/>
      <c r="W156" s="13"/>
      <c r="X156" s="13"/>
      <c r="Y156" s="13"/>
      <c r="Z156" s="13"/>
      <c r="AA156" s="13"/>
      <c r="AB156" s="13"/>
      <c r="AC156" s="13"/>
      <c r="AD156" s="13"/>
      <c r="AE156" s="13"/>
      <c r="AF156" s="13"/>
      <c r="AG156" s="13"/>
      <c r="AH156" s="13"/>
      <c r="AI156" s="13"/>
      <c r="AJ156" s="13"/>
      <c r="AK156" s="13"/>
      <c r="AL156" s="13"/>
      <c r="AM156" s="13"/>
      <c r="AN156" s="13"/>
      <c r="AO156" s="13"/>
      <c r="AP156" s="13"/>
      <c r="AQ156" s="13"/>
      <c r="AR156" s="13"/>
      <c r="AS156" s="13"/>
      <c r="AT156" s="13"/>
      <c r="AU156" s="13"/>
      <c r="AV156" s="13"/>
      <c r="AW156" s="13"/>
      <c r="AX156" s="13"/>
      <c r="AY156" s="13"/>
      <c r="AZ156" s="13"/>
      <c r="BA156" s="13"/>
      <c r="BB156" s="13"/>
      <c r="BC156" s="13"/>
      <c r="BD156" s="13"/>
      <c r="BE156" s="13"/>
    </row>
    <row r="157" spans="1:57" x14ac:dyDescent="0.2">
      <c r="A157" s="11"/>
      <c r="B157" s="13"/>
      <c r="C157" s="85" t="s">
        <v>502</v>
      </c>
      <c r="D157" s="194" t="s">
        <v>503</v>
      </c>
      <c r="E157" s="86" t="s">
        <v>504</v>
      </c>
      <c r="F157" s="25" t="s">
        <v>151</v>
      </c>
      <c r="G157" s="95">
        <v>10</v>
      </c>
      <c r="H157" s="111"/>
      <c r="I157" s="442">
        <f t="shared" ref="I157:I162" si="11">H157*G157</f>
        <v>0</v>
      </c>
      <c r="N157" s="13"/>
      <c r="O157" s="13"/>
      <c r="P157" s="13"/>
      <c r="Q157" s="13"/>
      <c r="R157" s="13"/>
      <c r="S157" s="13"/>
      <c r="T157" s="13"/>
      <c r="U157" s="13"/>
      <c r="V157" s="13"/>
      <c r="W157" s="13"/>
      <c r="X157" s="13"/>
      <c r="Y157" s="13"/>
      <c r="Z157" s="13"/>
      <c r="AA157" s="13"/>
      <c r="AB157" s="13"/>
      <c r="AC157" s="13"/>
      <c r="AD157" s="13"/>
      <c r="AE157" s="13"/>
      <c r="AF157" s="13"/>
      <c r="AG157" s="13"/>
      <c r="AH157" s="13"/>
      <c r="AI157" s="13"/>
      <c r="AJ157" s="13"/>
      <c r="AK157" s="13"/>
      <c r="AL157" s="13"/>
      <c r="AM157" s="13"/>
      <c r="AN157" s="13"/>
      <c r="AO157" s="13"/>
      <c r="AP157" s="13"/>
      <c r="AQ157" s="13"/>
      <c r="AR157" s="13"/>
      <c r="AS157" s="13"/>
      <c r="AT157" s="13"/>
      <c r="AU157" s="13"/>
      <c r="AV157" s="13"/>
      <c r="AW157" s="13"/>
      <c r="AX157" s="13"/>
      <c r="AY157" s="13"/>
      <c r="AZ157" s="13"/>
      <c r="BA157" s="13"/>
      <c r="BB157" s="13"/>
      <c r="BC157" s="13"/>
      <c r="BD157" s="13"/>
      <c r="BE157" s="13"/>
    </row>
    <row r="158" spans="1:57" ht="25.5" x14ac:dyDescent="0.2">
      <c r="A158" s="11"/>
      <c r="B158" s="13"/>
      <c r="C158" s="823" t="s">
        <v>505</v>
      </c>
      <c r="D158" s="194" t="s">
        <v>506</v>
      </c>
      <c r="E158" s="86" t="s">
        <v>507</v>
      </c>
      <c r="F158" s="25" t="s">
        <v>151</v>
      </c>
      <c r="G158" s="95">
        <v>100</v>
      </c>
      <c r="H158" s="111"/>
      <c r="I158" s="442">
        <f t="shared" si="11"/>
        <v>0</v>
      </c>
      <c r="N158" s="13"/>
      <c r="O158" s="13"/>
      <c r="P158" s="13"/>
      <c r="Q158" s="13"/>
      <c r="R158" s="13"/>
      <c r="S158" s="13"/>
      <c r="T158" s="13"/>
      <c r="U158" s="13"/>
      <c r="V158" s="13"/>
      <c r="W158" s="13"/>
      <c r="X158" s="13"/>
      <c r="Y158" s="13"/>
      <c r="Z158" s="13"/>
      <c r="AA158" s="13"/>
      <c r="AB158" s="13"/>
      <c r="AC158" s="13"/>
      <c r="AD158" s="13"/>
      <c r="AE158" s="13"/>
      <c r="AF158" s="13"/>
      <c r="AG158" s="13"/>
      <c r="AH158" s="13"/>
      <c r="AI158" s="13"/>
      <c r="AJ158" s="13"/>
      <c r="AK158" s="13"/>
      <c r="AL158" s="13"/>
      <c r="AM158" s="13"/>
      <c r="AN158" s="13"/>
      <c r="AO158" s="13"/>
      <c r="AP158" s="13"/>
      <c r="AQ158" s="13"/>
      <c r="AR158" s="13"/>
      <c r="AS158" s="13"/>
      <c r="AT158" s="13"/>
      <c r="AU158" s="13"/>
      <c r="AV158" s="13"/>
      <c r="AW158" s="13"/>
      <c r="AX158" s="13"/>
      <c r="AY158" s="13"/>
      <c r="AZ158" s="13"/>
      <c r="BA158" s="13"/>
      <c r="BB158" s="13"/>
      <c r="BC158" s="13"/>
      <c r="BD158" s="13"/>
      <c r="BE158" s="13"/>
    </row>
    <row r="159" spans="1:57" ht="25.5" x14ac:dyDescent="0.2">
      <c r="A159" s="11"/>
      <c r="B159" s="13"/>
      <c r="C159" s="823"/>
      <c r="D159" s="194" t="s">
        <v>509</v>
      </c>
      <c r="E159" s="86" t="s">
        <v>510</v>
      </c>
      <c r="F159" s="25" t="s">
        <v>151</v>
      </c>
      <c r="G159" s="95">
        <v>25</v>
      </c>
      <c r="H159" s="111"/>
      <c r="I159" s="442">
        <f t="shared" si="11"/>
        <v>0</v>
      </c>
      <c r="N159" s="13"/>
      <c r="O159" s="13"/>
      <c r="P159" s="13"/>
      <c r="Q159" s="13"/>
      <c r="R159" s="13"/>
      <c r="S159" s="13"/>
      <c r="T159" s="13"/>
      <c r="U159" s="13"/>
      <c r="V159" s="13"/>
      <c r="W159" s="13"/>
      <c r="X159" s="13"/>
      <c r="Y159" s="13"/>
      <c r="Z159" s="13"/>
      <c r="AA159" s="13"/>
      <c r="AB159" s="13"/>
      <c r="AC159" s="13"/>
      <c r="AD159" s="13"/>
      <c r="AE159" s="13"/>
      <c r="AF159" s="13"/>
      <c r="AG159" s="13"/>
      <c r="AH159" s="13"/>
      <c r="AI159" s="13"/>
      <c r="AJ159" s="13"/>
      <c r="AK159" s="13"/>
      <c r="AL159" s="13"/>
      <c r="AM159" s="13"/>
      <c r="AN159" s="13"/>
      <c r="AO159" s="13"/>
      <c r="AP159" s="13"/>
      <c r="AQ159" s="13"/>
      <c r="AR159" s="13"/>
      <c r="AS159" s="13"/>
      <c r="AT159" s="13"/>
      <c r="AU159" s="13"/>
      <c r="AV159" s="13"/>
      <c r="AW159" s="13"/>
      <c r="AX159" s="13"/>
      <c r="AY159" s="13"/>
      <c r="AZ159" s="13"/>
      <c r="BA159" s="13"/>
      <c r="BB159" s="13"/>
      <c r="BC159" s="13"/>
      <c r="BD159" s="13"/>
      <c r="BE159" s="13"/>
    </row>
    <row r="160" spans="1:57" ht="25.5" x14ac:dyDescent="0.2">
      <c r="A160" s="11"/>
      <c r="B160" s="13"/>
      <c r="C160" s="85" t="s">
        <v>508</v>
      </c>
      <c r="D160" s="194" t="s">
        <v>512</v>
      </c>
      <c r="E160" s="158" t="s">
        <v>513</v>
      </c>
      <c r="F160" s="25" t="s">
        <v>151</v>
      </c>
      <c r="G160" s="95">
        <v>5</v>
      </c>
      <c r="H160" s="111"/>
      <c r="I160" s="442">
        <f t="shared" si="11"/>
        <v>0</v>
      </c>
      <c r="N160" s="13"/>
      <c r="O160" s="13"/>
      <c r="P160" s="13"/>
      <c r="Q160" s="13"/>
      <c r="R160" s="13"/>
      <c r="S160" s="13"/>
      <c r="T160" s="13"/>
      <c r="U160" s="13"/>
      <c r="V160" s="13"/>
      <c r="W160" s="13"/>
      <c r="X160" s="13"/>
      <c r="Y160" s="13"/>
      <c r="Z160" s="13"/>
      <c r="AA160" s="13"/>
      <c r="AB160" s="13"/>
      <c r="AC160" s="13"/>
      <c r="AD160" s="13"/>
      <c r="AE160" s="13"/>
      <c r="AF160" s="13"/>
      <c r="AG160" s="13"/>
      <c r="AH160" s="13"/>
      <c r="AI160" s="13"/>
      <c r="AJ160" s="13"/>
      <c r="AK160" s="13"/>
      <c r="AL160" s="13"/>
      <c r="AM160" s="13"/>
      <c r="AN160" s="13"/>
      <c r="AO160" s="13"/>
      <c r="AP160" s="13"/>
      <c r="AQ160" s="13"/>
      <c r="AR160" s="13"/>
      <c r="AS160" s="13"/>
      <c r="AT160" s="13"/>
      <c r="AU160" s="13"/>
      <c r="AV160" s="13"/>
      <c r="AW160" s="13"/>
      <c r="AX160" s="13"/>
      <c r="AY160" s="13"/>
      <c r="AZ160" s="13"/>
      <c r="BA160" s="13"/>
      <c r="BB160" s="13"/>
      <c r="BC160" s="13"/>
      <c r="BD160" s="13"/>
      <c r="BE160" s="13"/>
    </row>
    <row r="161" spans="1:57" ht="25.5" x14ac:dyDescent="0.2">
      <c r="A161" s="11"/>
      <c r="B161" s="13"/>
      <c r="C161" s="85" t="s">
        <v>511</v>
      </c>
      <c r="D161" s="194" t="s">
        <v>515</v>
      </c>
      <c r="E161" s="134" t="s">
        <v>516</v>
      </c>
      <c r="F161" s="25" t="s">
        <v>151</v>
      </c>
      <c r="G161" s="95">
        <v>2</v>
      </c>
      <c r="H161" s="111"/>
      <c r="I161" s="442">
        <f t="shared" si="11"/>
        <v>0</v>
      </c>
      <c r="N161" s="13"/>
      <c r="O161" s="13"/>
      <c r="P161" s="13"/>
      <c r="Q161" s="13"/>
      <c r="R161" s="13"/>
      <c r="S161" s="13"/>
      <c r="T161" s="13"/>
      <c r="U161" s="13"/>
      <c r="V161" s="13"/>
      <c r="W161" s="13"/>
      <c r="X161" s="13"/>
      <c r="Y161" s="13"/>
      <c r="Z161" s="13"/>
      <c r="AA161" s="13"/>
      <c r="AB161" s="13"/>
      <c r="AC161" s="13"/>
      <c r="AD161" s="13"/>
      <c r="AE161" s="13"/>
      <c r="AF161" s="13"/>
      <c r="AG161" s="13"/>
      <c r="AH161" s="13"/>
      <c r="AI161" s="13"/>
      <c r="AJ161" s="13"/>
      <c r="AK161" s="13"/>
      <c r="AL161" s="13"/>
      <c r="AM161" s="13"/>
      <c r="AN161" s="13"/>
      <c r="AO161" s="13"/>
      <c r="AP161" s="13"/>
      <c r="AQ161" s="13"/>
      <c r="AR161" s="13"/>
      <c r="AS161" s="13"/>
      <c r="AT161" s="13"/>
      <c r="AU161" s="13"/>
      <c r="AV161" s="13"/>
      <c r="AW161" s="13"/>
      <c r="AX161" s="13"/>
      <c r="AY161" s="13"/>
      <c r="AZ161" s="13"/>
      <c r="BA161" s="13"/>
      <c r="BB161" s="13"/>
      <c r="BC161" s="13"/>
      <c r="BD161" s="13"/>
      <c r="BE161" s="13"/>
    </row>
    <row r="162" spans="1:57" x14ac:dyDescent="0.2">
      <c r="A162" s="11"/>
      <c r="B162" s="13"/>
      <c r="C162" s="85" t="s">
        <v>514</v>
      </c>
      <c r="D162" s="158" t="s">
        <v>517</v>
      </c>
      <c r="E162" s="86" t="s">
        <v>518</v>
      </c>
      <c r="F162" s="25" t="s">
        <v>184</v>
      </c>
      <c r="G162" s="95">
        <v>1</v>
      </c>
      <c r="H162" s="111"/>
      <c r="I162" s="442">
        <f t="shared" si="11"/>
        <v>0</v>
      </c>
      <c r="N162" s="13"/>
      <c r="O162" s="13"/>
      <c r="P162" s="13"/>
      <c r="Q162" s="13"/>
      <c r="R162" s="13"/>
      <c r="S162" s="13"/>
      <c r="T162" s="13"/>
      <c r="U162" s="13"/>
      <c r="V162" s="13"/>
      <c r="W162" s="13"/>
      <c r="X162" s="13"/>
      <c r="Y162" s="13"/>
      <c r="Z162" s="13"/>
      <c r="AA162" s="13"/>
      <c r="AB162" s="13"/>
      <c r="AC162" s="13"/>
      <c r="AD162" s="13"/>
      <c r="AE162" s="13"/>
      <c r="AF162" s="13"/>
      <c r="AG162" s="13"/>
      <c r="AH162" s="13"/>
      <c r="AI162" s="13"/>
      <c r="AJ162" s="13"/>
      <c r="AK162" s="13"/>
      <c r="AL162" s="13"/>
      <c r="AM162" s="13"/>
      <c r="AN162" s="13"/>
      <c r="AO162" s="13"/>
      <c r="AP162" s="13"/>
      <c r="AQ162" s="13"/>
      <c r="AR162" s="13"/>
      <c r="AS162" s="13"/>
      <c r="AT162" s="13"/>
      <c r="AU162" s="13"/>
      <c r="AV162" s="13"/>
      <c r="AW162" s="13"/>
      <c r="AX162" s="13"/>
      <c r="AY162" s="13"/>
      <c r="AZ162" s="13"/>
      <c r="BA162" s="13"/>
      <c r="BB162" s="13"/>
      <c r="BC162" s="13"/>
      <c r="BD162" s="13"/>
      <c r="BE162" s="13"/>
    </row>
    <row r="163" spans="1:57" x14ac:dyDescent="0.2">
      <c r="A163" s="11"/>
      <c r="B163" s="13"/>
      <c r="C163" s="819" t="s">
        <v>185</v>
      </c>
      <c r="D163" s="820"/>
      <c r="E163" s="820"/>
      <c r="F163" s="820"/>
      <c r="G163" s="820"/>
      <c r="H163" s="820"/>
      <c r="I163" s="569">
        <f>SUM(I153:I162)</f>
        <v>0</v>
      </c>
      <c r="N163" s="13"/>
      <c r="O163" s="13"/>
      <c r="P163" s="13"/>
      <c r="Q163" s="13"/>
      <c r="R163" s="13"/>
      <c r="S163" s="13"/>
      <c r="T163" s="13"/>
      <c r="U163" s="13"/>
      <c r="V163" s="13"/>
      <c r="W163" s="13"/>
      <c r="X163" s="13"/>
      <c r="Y163" s="13"/>
      <c r="Z163" s="13"/>
      <c r="AA163" s="13"/>
      <c r="AB163" s="13"/>
      <c r="AC163" s="13"/>
      <c r="AD163" s="13"/>
      <c r="AE163" s="13"/>
      <c r="AF163" s="13"/>
      <c r="AG163" s="13"/>
      <c r="AH163" s="13"/>
      <c r="AI163" s="13"/>
      <c r="AJ163" s="13"/>
      <c r="AK163" s="13"/>
      <c r="AL163" s="13"/>
      <c r="AM163" s="13"/>
      <c r="AN163" s="13"/>
      <c r="AO163" s="13"/>
      <c r="AP163" s="13"/>
      <c r="AQ163" s="13"/>
      <c r="AR163" s="13"/>
      <c r="AS163" s="13"/>
      <c r="AT163" s="13"/>
      <c r="AU163" s="13"/>
      <c r="AV163" s="13"/>
      <c r="AW163" s="13"/>
      <c r="AX163" s="13"/>
      <c r="AY163" s="13"/>
      <c r="AZ163" s="13"/>
      <c r="BA163" s="13"/>
      <c r="BB163" s="13"/>
      <c r="BC163" s="13"/>
      <c r="BD163" s="13"/>
      <c r="BE163" s="13"/>
    </row>
    <row r="164" spans="1:57" ht="15.75" x14ac:dyDescent="0.25">
      <c r="A164" s="11"/>
      <c r="B164" s="13"/>
      <c r="C164" s="285" t="s">
        <v>10</v>
      </c>
      <c r="D164" s="297" t="s">
        <v>103</v>
      </c>
      <c r="E164" s="287" t="s">
        <v>56</v>
      </c>
      <c r="F164" s="288"/>
      <c r="G164" s="288"/>
      <c r="H164" s="289"/>
      <c r="I164" s="570">
        <f>I125+I143+I151+I163</f>
        <v>0</v>
      </c>
      <c r="N164" s="13"/>
      <c r="O164" s="13"/>
      <c r="P164" s="13"/>
      <c r="Q164" s="13"/>
      <c r="R164" s="13"/>
      <c r="S164" s="13"/>
      <c r="T164" s="13"/>
      <c r="U164" s="13"/>
      <c r="V164" s="13"/>
      <c r="W164" s="13"/>
      <c r="X164" s="13"/>
      <c r="Y164" s="13"/>
      <c r="Z164" s="13"/>
      <c r="AA164" s="13"/>
      <c r="AB164" s="13"/>
      <c r="AC164" s="13"/>
      <c r="AD164" s="13"/>
      <c r="AE164" s="13"/>
      <c r="AF164" s="13"/>
      <c r="AG164" s="13"/>
      <c r="AH164" s="13"/>
      <c r="AI164" s="13"/>
      <c r="AJ164" s="13"/>
      <c r="AK164" s="13"/>
      <c r="AL164" s="13"/>
      <c r="AM164" s="13"/>
      <c r="AN164" s="13"/>
      <c r="AO164" s="13"/>
      <c r="AP164" s="13"/>
      <c r="AQ164" s="13"/>
      <c r="AR164" s="13"/>
      <c r="AS164" s="13"/>
      <c r="AT164" s="13"/>
      <c r="AU164" s="13"/>
      <c r="AV164" s="13"/>
      <c r="AW164" s="13"/>
      <c r="AX164" s="13"/>
      <c r="AY164" s="13"/>
      <c r="AZ164" s="13"/>
      <c r="BA164" s="13"/>
      <c r="BB164" s="13"/>
      <c r="BC164" s="13"/>
      <c r="BD164" s="13"/>
      <c r="BE164" s="13"/>
    </row>
    <row r="165" spans="1:57" ht="4.5" customHeight="1" x14ac:dyDescent="0.25">
      <c r="B165" s="13"/>
      <c r="C165" s="571"/>
      <c r="D165" s="571"/>
      <c r="E165" s="572"/>
      <c r="F165" s="573"/>
      <c r="G165" s="573"/>
      <c r="H165" s="573"/>
      <c r="I165" s="574"/>
    </row>
    <row r="166" spans="1:57" ht="15.75" x14ac:dyDescent="0.2">
      <c r="B166" s="13"/>
      <c r="C166" s="563">
        <v>3</v>
      </c>
      <c r="D166" s="575" t="s">
        <v>104</v>
      </c>
      <c r="E166" s="920" t="s">
        <v>77</v>
      </c>
      <c r="F166" s="921"/>
      <c r="G166" s="921"/>
      <c r="H166" s="921"/>
      <c r="I166" s="922"/>
    </row>
    <row r="167" spans="1:57" ht="40.9" customHeight="1" x14ac:dyDescent="0.2">
      <c r="B167" s="13"/>
      <c r="C167" s="24" t="s">
        <v>155</v>
      </c>
      <c r="D167" s="34" t="s">
        <v>105</v>
      </c>
      <c r="E167" s="34" t="s">
        <v>40</v>
      </c>
      <c r="F167" s="23" t="s">
        <v>175</v>
      </c>
      <c r="G167" s="24" t="s">
        <v>174</v>
      </c>
      <c r="H167" s="369" t="s">
        <v>176</v>
      </c>
      <c r="I167" s="82" t="s">
        <v>156</v>
      </c>
    </row>
    <row r="168" spans="1:57" x14ac:dyDescent="0.2">
      <c r="B168" s="13"/>
      <c r="C168" s="23" t="s">
        <v>41</v>
      </c>
      <c r="D168" s="23" t="s">
        <v>42</v>
      </c>
      <c r="E168" s="25" t="s">
        <v>43</v>
      </c>
      <c r="F168" s="22" t="s">
        <v>44</v>
      </c>
      <c r="G168" s="27" t="s">
        <v>45</v>
      </c>
      <c r="H168" s="371" t="s">
        <v>46</v>
      </c>
      <c r="I168" s="83" t="s">
        <v>47</v>
      </c>
    </row>
    <row r="169" spans="1:57" ht="15.75" x14ac:dyDescent="0.25">
      <c r="B169" s="13"/>
      <c r="C169" s="451">
        <v>3.1</v>
      </c>
      <c r="D169" s="452" t="s">
        <v>153</v>
      </c>
      <c r="E169" s="453" t="s">
        <v>154</v>
      </c>
      <c r="F169" s="453"/>
      <c r="G169" s="453"/>
      <c r="H169" s="453"/>
      <c r="I169" s="452"/>
    </row>
    <row r="170" spans="1:57" s="30" customFormat="1" ht="89.25" x14ac:dyDescent="0.2">
      <c r="B170" s="29"/>
      <c r="C170" s="68" t="s">
        <v>11</v>
      </c>
      <c r="D170" s="208" t="s">
        <v>488</v>
      </c>
      <c r="E170" s="208" t="s">
        <v>489</v>
      </c>
      <c r="F170" s="266" t="s">
        <v>151</v>
      </c>
      <c r="G170" s="95">
        <v>59</v>
      </c>
      <c r="H170" s="248"/>
      <c r="I170" s="223">
        <f t="shared" ref="I170:I171" si="12">H170*G170</f>
        <v>0</v>
      </c>
      <c r="J170" s="533"/>
      <c r="K170" s="1"/>
    </row>
    <row r="171" spans="1:57" s="30" customFormat="1" ht="25.5" x14ac:dyDescent="0.2">
      <c r="B171" s="29"/>
      <c r="C171" s="68" t="s">
        <v>12</v>
      </c>
      <c r="D171" s="211" t="s">
        <v>490</v>
      </c>
      <c r="E171" s="211" t="s">
        <v>491</v>
      </c>
      <c r="F171" s="266" t="s">
        <v>151</v>
      </c>
      <c r="G171" s="95">
        <v>59</v>
      </c>
      <c r="H171" s="248"/>
      <c r="I171" s="223">
        <f t="shared" si="12"/>
        <v>0</v>
      </c>
      <c r="J171" s="533"/>
      <c r="K171" s="1"/>
    </row>
    <row r="172" spans="1:57" s="30" customFormat="1" ht="51" x14ac:dyDescent="0.2">
      <c r="B172" s="29"/>
      <c r="C172" s="68" t="s">
        <v>13</v>
      </c>
      <c r="D172" s="211" t="s">
        <v>258</v>
      </c>
      <c r="E172" s="213" t="s">
        <v>259</v>
      </c>
      <c r="F172" s="22" t="s">
        <v>173</v>
      </c>
      <c r="G172" s="71">
        <v>1</v>
      </c>
      <c r="H172" s="222"/>
      <c r="I172" s="223">
        <f>H172*G172</f>
        <v>0</v>
      </c>
      <c r="J172" s="533"/>
      <c r="K172" s="1"/>
    </row>
    <row r="173" spans="1:57" s="30" customFormat="1" ht="25.5" x14ac:dyDescent="0.2">
      <c r="B173" s="29"/>
      <c r="C173" s="68" t="s">
        <v>19</v>
      </c>
      <c r="D173" s="230" t="s">
        <v>152</v>
      </c>
      <c r="E173" s="213" t="s">
        <v>61</v>
      </c>
      <c r="F173" s="266" t="s">
        <v>151</v>
      </c>
      <c r="G173" s="71">
        <v>6</v>
      </c>
      <c r="H173" s="222"/>
      <c r="I173" s="223">
        <f t="shared" ref="I173" si="13">H173*G173</f>
        <v>0</v>
      </c>
      <c r="J173" s="533"/>
      <c r="K173" s="1"/>
    </row>
    <row r="174" spans="1:57" x14ac:dyDescent="0.2">
      <c r="B174" s="13"/>
      <c r="C174" s="790" t="s">
        <v>157</v>
      </c>
      <c r="D174" s="792"/>
      <c r="E174" s="792"/>
      <c r="F174" s="792"/>
      <c r="G174" s="792"/>
      <c r="H174" s="793"/>
      <c r="I174" s="84">
        <f>SUM(I170:I173)</f>
        <v>0</v>
      </c>
    </row>
    <row r="175" spans="1:57" ht="15" customHeight="1" x14ac:dyDescent="0.25">
      <c r="B175" s="13"/>
      <c r="C175" s="528">
        <v>3.2</v>
      </c>
      <c r="D175" s="576" t="s">
        <v>158</v>
      </c>
      <c r="E175" s="916" t="s">
        <v>159</v>
      </c>
      <c r="F175" s="917"/>
      <c r="G175" s="917"/>
      <c r="H175" s="917"/>
      <c r="I175" s="918"/>
    </row>
    <row r="176" spans="1:57" x14ac:dyDescent="0.2">
      <c r="B176" s="13"/>
      <c r="C176" s="232" t="s">
        <v>18</v>
      </c>
      <c r="D176" s="135" t="s">
        <v>481</v>
      </c>
      <c r="E176" s="109" t="s">
        <v>482</v>
      </c>
      <c r="F176" s="233" t="s">
        <v>82</v>
      </c>
      <c r="G176" s="234">
        <v>1</v>
      </c>
      <c r="H176" s="235"/>
      <c r="I176" s="577">
        <f>H176*G176</f>
        <v>0</v>
      </c>
    </row>
    <row r="177" spans="2:11" s="30" customFormat="1" ht="131.44999999999999" customHeight="1" x14ac:dyDescent="0.2">
      <c r="B177" s="29"/>
      <c r="C177" s="232" t="s">
        <v>483</v>
      </c>
      <c r="D177" s="143" t="s">
        <v>837</v>
      </c>
      <c r="E177" s="143" t="s">
        <v>838</v>
      </c>
      <c r="F177" s="266" t="s">
        <v>151</v>
      </c>
      <c r="G177" s="95">
        <v>1</v>
      </c>
      <c r="H177" s="248"/>
      <c r="I177" s="223">
        <f t="shared" ref="I177:I186" si="14">H177*G177</f>
        <v>0</v>
      </c>
      <c r="J177" s="533"/>
      <c r="K177" s="1"/>
    </row>
    <row r="178" spans="2:11" s="30" customFormat="1" ht="108.75" customHeight="1" x14ac:dyDescent="0.2">
      <c r="B178" s="29"/>
      <c r="C178" s="236" t="s">
        <v>164</v>
      </c>
      <c r="D178" s="135" t="s">
        <v>572</v>
      </c>
      <c r="E178" s="237" t="s">
        <v>791</v>
      </c>
      <c r="F178" s="85" t="s">
        <v>3</v>
      </c>
      <c r="G178" s="95">
        <v>2</v>
      </c>
      <c r="H178" s="248"/>
      <c r="I178" s="223">
        <f>H178*G178</f>
        <v>0</v>
      </c>
      <c r="J178" s="533"/>
      <c r="K178" s="1"/>
    </row>
    <row r="179" spans="2:11" s="30" customFormat="1" ht="25.5" x14ac:dyDescent="0.2">
      <c r="B179" s="29"/>
      <c r="C179" s="832" t="s">
        <v>187</v>
      </c>
      <c r="D179" s="260" t="s">
        <v>188</v>
      </c>
      <c r="E179" s="261" t="s">
        <v>189</v>
      </c>
      <c r="F179" s="835" t="s">
        <v>151</v>
      </c>
      <c r="G179" s="838">
        <v>1</v>
      </c>
      <c r="H179" s="923"/>
      <c r="I179" s="926">
        <f t="shared" ref="I179" si="15">H179*G179</f>
        <v>0</v>
      </c>
      <c r="J179" s="533"/>
      <c r="K179" s="1"/>
    </row>
    <row r="180" spans="2:11" s="30" customFormat="1" x14ac:dyDescent="0.2">
      <c r="B180" s="29"/>
      <c r="C180" s="832"/>
      <c r="D180" s="262" t="s">
        <v>839</v>
      </c>
      <c r="E180" s="263" t="s">
        <v>840</v>
      </c>
      <c r="F180" s="836"/>
      <c r="G180" s="839"/>
      <c r="H180" s="924"/>
      <c r="I180" s="927"/>
      <c r="J180" s="533"/>
      <c r="K180" s="1"/>
    </row>
    <row r="181" spans="2:11" s="30" customFormat="1" x14ac:dyDescent="0.2">
      <c r="B181" s="29"/>
      <c r="C181" s="832"/>
      <c r="D181" s="262" t="s">
        <v>579</v>
      </c>
      <c r="E181" s="263" t="s">
        <v>580</v>
      </c>
      <c r="F181" s="836"/>
      <c r="G181" s="839"/>
      <c r="H181" s="924"/>
      <c r="I181" s="927"/>
      <c r="J181" s="533"/>
      <c r="K181" s="1"/>
    </row>
    <row r="182" spans="2:11" s="30" customFormat="1" x14ac:dyDescent="0.2">
      <c r="B182" s="29"/>
      <c r="C182" s="832"/>
      <c r="D182" s="262" t="s">
        <v>841</v>
      </c>
      <c r="E182" s="263" t="s">
        <v>842</v>
      </c>
      <c r="F182" s="836"/>
      <c r="G182" s="839"/>
      <c r="H182" s="924"/>
      <c r="I182" s="927"/>
      <c r="J182" s="533"/>
      <c r="K182" s="1"/>
    </row>
    <row r="183" spans="2:11" s="30" customFormat="1" x14ac:dyDescent="0.2">
      <c r="B183" s="29"/>
      <c r="C183" s="832"/>
      <c r="D183" s="262" t="s">
        <v>190</v>
      </c>
      <c r="E183" s="263" t="s">
        <v>191</v>
      </c>
      <c r="F183" s="836"/>
      <c r="G183" s="839"/>
      <c r="H183" s="924"/>
      <c r="I183" s="927"/>
      <c r="J183" s="533"/>
      <c r="K183" s="1"/>
    </row>
    <row r="184" spans="2:11" s="30" customFormat="1" x14ac:dyDescent="0.2">
      <c r="B184" s="29"/>
      <c r="C184" s="832"/>
      <c r="D184" s="262" t="s">
        <v>843</v>
      </c>
      <c r="E184" s="264" t="s">
        <v>844</v>
      </c>
      <c r="F184" s="837"/>
      <c r="G184" s="840"/>
      <c r="H184" s="925"/>
      <c r="I184" s="928"/>
      <c r="J184" s="533"/>
      <c r="K184" s="1"/>
    </row>
    <row r="185" spans="2:11" s="30" customFormat="1" ht="51" x14ac:dyDescent="0.2">
      <c r="B185" s="29"/>
      <c r="C185" s="238" t="s">
        <v>264</v>
      </c>
      <c r="D185" s="239" t="s">
        <v>845</v>
      </c>
      <c r="E185" s="240" t="s">
        <v>846</v>
      </c>
      <c r="F185" s="266" t="s">
        <v>151</v>
      </c>
      <c r="G185" s="95">
        <v>1</v>
      </c>
      <c r="H185" s="248"/>
      <c r="I185" s="252">
        <f t="shared" si="14"/>
        <v>0</v>
      </c>
      <c r="J185" s="533"/>
      <c r="K185" s="1"/>
    </row>
    <row r="186" spans="2:11" s="30" customFormat="1" ht="140.44999999999999" customHeight="1" x14ac:dyDescent="0.2">
      <c r="B186" s="29"/>
      <c r="C186" s="238" t="s">
        <v>192</v>
      </c>
      <c r="D186" s="143" t="s">
        <v>847</v>
      </c>
      <c r="E186" s="143" t="s">
        <v>848</v>
      </c>
      <c r="F186" s="266" t="s">
        <v>151</v>
      </c>
      <c r="G186" s="95">
        <v>1</v>
      </c>
      <c r="H186" s="476"/>
      <c r="I186" s="252">
        <f t="shared" si="14"/>
        <v>0</v>
      </c>
      <c r="J186" s="533"/>
      <c r="K186" s="1"/>
    </row>
    <row r="187" spans="2:11" s="30" customFormat="1" ht="25.5" x14ac:dyDescent="0.2">
      <c r="B187" s="29"/>
      <c r="C187" s="832" t="s">
        <v>297</v>
      </c>
      <c r="D187" s="220" t="s">
        <v>214</v>
      </c>
      <c r="E187" s="220" t="s">
        <v>215</v>
      </c>
      <c r="F187" s="85"/>
      <c r="G187" s="95"/>
      <c r="H187" s="248"/>
      <c r="I187" s="252"/>
      <c r="J187" s="533"/>
      <c r="K187" s="1"/>
    </row>
    <row r="188" spans="2:11" s="30" customFormat="1" x14ac:dyDescent="0.2">
      <c r="B188" s="29"/>
      <c r="C188" s="832"/>
      <c r="D188" s="211" t="s">
        <v>849</v>
      </c>
      <c r="E188" s="211" t="s">
        <v>977</v>
      </c>
      <c r="F188" s="85" t="s">
        <v>3</v>
      </c>
      <c r="G188" s="95">
        <v>4</v>
      </c>
      <c r="H188" s="248"/>
      <c r="I188" s="252">
        <f>G188*H188</f>
        <v>0</v>
      </c>
      <c r="J188" s="533"/>
      <c r="K188" s="1"/>
    </row>
    <row r="189" spans="2:11" s="30" customFormat="1" x14ac:dyDescent="0.2">
      <c r="B189" s="29"/>
      <c r="C189" s="832"/>
      <c r="D189" s="211" t="s">
        <v>302</v>
      </c>
      <c r="E189" s="211" t="s">
        <v>978</v>
      </c>
      <c r="F189" s="85" t="s">
        <v>3</v>
      </c>
      <c r="G189" s="95">
        <v>4</v>
      </c>
      <c r="H189" s="248"/>
      <c r="I189" s="252">
        <f>H189*G189</f>
        <v>0</v>
      </c>
      <c r="J189" s="533"/>
      <c r="K189" s="1"/>
    </row>
    <row r="190" spans="2:11" s="30" customFormat="1" x14ac:dyDescent="0.2">
      <c r="B190" s="29"/>
      <c r="C190" s="832"/>
      <c r="D190" s="211" t="s">
        <v>850</v>
      </c>
      <c r="E190" s="211" t="s">
        <v>979</v>
      </c>
      <c r="F190" s="85" t="s">
        <v>3</v>
      </c>
      <c r="G190" s="71">
        <v>15</v>
      </c>
      <c r="H190" s="460"/>
      <c r="I190" s="223">
        <f t="shared" ref="I190:I191" si="16">G190*H190</f>
        <v>0</v>
      </c>
      <c r="J190" s="533"/>
      <c r="K190" s="1"/>
    </row>
    <row r="191" spans="2:11" s="30" customFormat="1" ht="25.5" x14ac:dyDescent="0.2">
      <c r="B191" s="29"/>
      <c r="C191" s="242" t="s">
        <v>193</v>
      </c>
      <c r="D191" s="243" t="s">
        <v>586</v>
      </c>
      <c r="E191" s="213" t="s">
        <v>298</v>
      </c>
      <c r="F191" s="85" t="s">
        <v>216</v>
      </c>
      <c r="G191" s="95">
        <v>0.35</v>
      </c>
      <c r="H191" s="248">
        <f>I188+I189+I190</f>
        <v>0</v>
      </c>
      <c r="I191" s="223">
        <f t="shared" si="16"/>
        <v>0</v>
      </c>
      <c r="J191" s="533"/>
      <c r="K191" s="1"/>
    </row>
    <row r="192" spans="2:11" s="30" customFormat="1" ht="25.5" x14ac:dyDescent="0.2">
      <c r="B192" s="29"/>
      <c r="C192" s="236" t="s">
        <v>194</v>
      </c>
      <c r="D192" s="230" t="s">
        <v>160</v>
      </c>
      <c r="E192" s="211" t="s">
        <v>161</v>
      </c>
      <c r="F192" s="244" t="s">
        <v>337</v>
      </c>
      <c r="G192" s="245">
        <v>15</v>
      </c>
      <c r="H192" s="578"/>
      <c r="I192" s="252">
        <f t="shared" ref="I192:I208" si="17">H192*G192</f>
        <v>0</v>
      </c>
      <c r="J192" s="533"/>
      <c r="K192" s="1"/>
    </row>
    <row r="193" spans="2:11" s="30" customFormat="1" ht="51" x14ac:dyDescent="0.2">
      <c r="B193" s="29"/>
      <c r="C193" s="236" t="s">
        <v>195</v>
      </c>
      <c r="D193" s="220" t="s">
        <v>197</v>
      </c>
      <c r="E193" s="213" t="s">
        <v>574</v>
      </c>
      <c r="F193" s="22" t="s">
        <v>173</v>
      </c>
      <c r="G193" s="95">
        <v>1</v>
      </c>
      <c r="H193" s="248"/>
      <c r="I193" s="252">
        <f t="shared" si="17"/>
        <v>0</v>
      </c>
      <c r="J193" s="533"/>
      <c r="K193" s="1"/>
    </row>
    <row r="194" spans="2:11" s="30" customFormat="1" ht="25.5" x14ac:dyDescent="0.2">
      <c r="B194" s="29"/>
      <c r="C194" s="832" t="s">
        <v>196</v>
      </c>
      <c r="D194" s="230" t="s">
        <v>261</v>
      </c>
      <c r="E194" s="213" t="s">
        <v>262</v>
      </c>
      <c r="F194" s="85"/>
      <c r="G194" s="95"/>
      <c r="H194" s="248"/>
      <c r="I194" s="252"/>
      <c r="J194" s="533"/>
      <c r="K194" s="1"/>
    </row>
    <row r="195" spans="2:11" s="30" customFormat="1" x14ac:dyDescent="0.2">
      <c r="B195" s="29"/>
      <c r="C195" s="832"/>
      <c r="D195" s="247" t="s">
        <v>851</v>
      </c>
      <c r="E195" s="247" t="s">
        <v>851</v>
      </c>
      <c r="F195" s="85" t="s">
        <v>263</v>
      </c>
      <c r="G195" s="95">
        <v>6</v>
      </c>
      <c r="H195" s="248"/>
      <c r="I195" s="252">
        <f t="shared" si="17"/>
        <v>0</v>
      </c>
      <c r="J195" s="533"/>
      <c r="K195" s="1"/>
    </row>
    <row r="196" spans="2:11" s="30" customFormat="1" ht="38.25" x14ac:dyDescent="0.2">
      <c r="B196" s="29"/>
      <c r="C196" s="236" t="s">
        <v>198</v>
      </c>
      <c r="D196" s="239" t="s">
        <v>852</v>
      </c>
      <c r="E196" s="240" t="s">
        <v>853</v>
      </c>
      <c r="F196" s="266" t="s">
        <v>151</v>
      </c>
      <c r="G196" s="95">
        <v>1</v>
      </c>
      <c r="H196" s="248"/>
      <c r="I196" s="252">
        <f t="shared" si="17"/>
        <v>0</v>
      </c>
      <c r="J196" s="533"/>
      <c r="K196" s="1"/>
    </row>
    <row r="197" spans="2:11" s="30" customFormat="1" x14ac:dyDescent="0.2">
      <c r="B197" s="29"/>
      <c r="C197" s="236" t="s">
        <v>199</v>
      </c>
      <c r="D197" s="239" t="s">
        <v>854</v>
      </c>
      <c r="E197" s="65" t="s">
        <v>855</v>
      </c>
      <c r="F197" s="266" t="s">
        <v>151</v>
      </c>
      <c r="G197" s="95">
        <v>1</v>
      </c>
      <c r="H197" s="248"/>
      <c r="I197" s="579">
        <f t="shared" si="17"/>
        <v>0</v>
      </c>
      <c r="J197" s="533"/>
      <c r="K197" s="1"/>
    </row>
    <row r="198" spans="2:11" s="30" customFormat="1" x14ac:dyDescent="0.2">
      <c r="B198" s="29"/>
      <c r="C198" s="236" t="s">
        <v>200</v>
      </c>
      <c r="D198" s="230" t="s">
        <v>217</v>
      </c>
      <c r="E198" s="213" t="s">
        <v>218</v>
      </c>
      <c r="F198" s="266" t="s">
        <v>151</v>
      </c>
      <c r="G198" s="95">
        <v>1</v>
      </c>
      <c r="H198" s="248"/>
      <c r="I198" s="252">
        <f>H198*G198</f>
        <v>0</v>
      </c>
      <c r="J198" s="533"/>
      <c r="K198" s="1"/>
    </row>
    <row r="199" spans="2:11" s="30" customFormat="1" x14ac:dyDescent="0.2">
      <c r="B199" s="29"/>
      <c r="C199" s="236" t="s">
        <v>219</v>
      </c>
      <c r="D199" s="249" t="s">
        <v>575</v>
      </c>
      <c r="E199" s="213" t="s">
        <v>576</v>
      </c>
      <c r="F199" s="85" t="s">
        <v>263</v>
      </c>
      <c r="G199" s="95">
        <v>2</v>
      </c>
      <c r="H199" s="248"/>
      <c r="I199" s="476">
        <f t="shared" si="17"/>
        <v>0</v>
      </c>
      <c r="J199" s="533"/>
      <c r="K199" s="1"/>
    </row>
    <row r="200" spans="2:11" s="30" customFormat="1" ht="51" x14ac:dyDescent="0.2">
      <c r="B200" s="29"/>
      <c r="C200" s="236" t="s">
        <v>220</v>
      </c>
      <c r="D200" s="228" t="s">
        <v>201</v>
      </c>
      <c r="E200" s="211" t="s">
        <v>202</v>
      </c>
      <c r="F200" s="266" t="s">
        <v>151</v>
      </c>
      <c r="G200" s="95">
        <v>4</v>
      </c>
      <c r="H200" s="248"/>
      <c r="I200" s="252">
        <f t="shared" si="17"/>
        <v>0</v>
      </c>
      <c r="J200" s="533"/>
      <c r="K200" s="1"/>
    </row>
    <row r="201" spans="2:11" s="30" customFormat="1" ht="63.75" x14ac:dyDescent="0.2">
      <c r="B201" s="29"/>
      <c r="C201" s="236" t="s">
        <v>221</v>
      </c>
      <c r="D201" s="228" t="s">
        <v>290</v>
      </c>
      <c r="E201" s="211" t="s">
        <v>203</v>
      </c>
      <c r="F201" s="266" t="s">
        <v>151</v>
      </c>
      <c r="G201" s="95">
        <v>4</v>
      </c>
      <c r="H201" s="248"/>
      <c r="I201" s="252">
        <f t="shared" si="17"/>
        <v>0</v>
      </c>
      <c r="J201" s="533"/>
      <c r="K201" s="1"/>
    </row>
    <row r="202" spans="2:11" s="30" customFormat="1" x14ac:dyDescent="0.2">
      <c r="B202" s="29"/>
      <c r="C202" s="236" t="s">
        <v>222</v>
      </c>
      <c r="D202" s="211" t="s">
        <v>204</v>
      </c>
      <c r="E202" s="250" t="s">
        <v>205</v>
      </c>
      <c r="F202" s="251" t="s">
        <v>206</v>
      </c>
      <c r="G202" s="95">
        <v>1000</v>
      </c>
      <c r="H202" s="248"/>
      <c r="I202" s="252">
        <f t="shared" si="17"/>
        <v>0</v>
      </c>
      <c r="J202" s="533"/>
      <c r="K202" s="1"/>
    </row>
    <row r="203" spans="2:11" s="30" customFormat="1" ht="25.5" x14ac:dyDescent="0.2">
      <c r="B203" s="29"/>
      <c r="C203" s="236" t="s">
        <v>223</v>
      </c>
      <c r="D203" s="211" t="s">
        <v>207</v>
      </c>
      <c r="E203" s="250" t="s">
        <v>208</v>
      </c>
      <c r="F203" s="251" t="s">
        <v>209</v>
      </c>
      <c r="G203" s="95">
        <v>320</v>
      </c>
      <c r="H203" s="248"/>
      <c r="I203" s="252">
        <f>H203*G203</f>
        <v>0</v>
      </c>
      <c r="J203" s="533"/>
      <c r="K203" s="1"/>
    </row>
    <row r="204" spans="2:11" s="30" customFormat="1" x14ac:dyDescent="0.2">
      <c r="B204" s="29"/>
      <c r="C204" s="236" t="s">
        <v>224</v>
      </c>
      <c r="D204" s="211" t="s">
        <v>311</v>
      </c>
      <c r="E204" s="250" t="s">
        <v>312</v>
      </c>
      <c r="F204" s="22" t="s">
        <v>313</v>
      </c>
      <c r="G204" s="95">
        <v>1</v>
      </c>
      <c r="H204" s="248"/>
      <c r="I204" s="252">
        <f t="shared" si="17"/>
        <v>0</v>
      </c>
      <c r="J204" s="533"/>
      <c r="K204" s="1"/>
    </row>
    <row r="205" spans="2:11" s="30" customFormat="1" ht="25.5" x14ac:dyDescent="0.2">
      <c r="B205" s="29"/>
      <c r="C205" s="236" t="s">
        <v>225</v>
      </c>
      <c r="D205" s="211" t="s">
        <v>210</v>
      </c>
      <c r="E205" s="250" t="s">
        <v>211</v>
      </c>
      <c r="F205" s="22" t="s">
        <v>173</v>
      </c>
      <c r="G205" s="95">
        <v>1</v>
      </c>
      <c r="H205" s="248"/>
      <c r="I205" s="252">
        <f t="shared" si="17"/>
        <v>0</v>
      </c>
      <c r="J205" s="533"/>
      <c r="K205" s="1"/>
    </row>
    <row r="206" spans="2:11" s="30" customFormat="1" x14ac:dyDescent="0.2">
      <c r="B206" s="29"/>
      <c r="C206" s="236" t="s">
        <v>314</v>
      </c>
      <c r="D206" s="228" t="s">
        <v>212</v>
      </c>
      <c r="E206" s="250" t="s">
        <v>213</v>
      </c>
      <c r="F206" s="22" t="s">
        <v>173</v>
      </c>
      <c r="G206" s="95">
        <v>1</v>
      </c>
      <c r="H206" s="248"/>
      <c r="I206" s="252">
        <f t="shared" si="17"/>
        <v>0</v>
      </c>
      <c r="J206" s="533"/>
      <c r="K206" s="1"/>
    </row>
    <row r="207" spans="2:11" s="30" customFormat="1" ht="51" x14ac:dyDescent="0.2">
      <c r="B207" s="29"/>
      <c r="C207" s="236" t="s">
        <v>485</v>
      </c>
      <c r="D207" s="253" t="s">
        <v>226</v>
      </c>
      <c r="E207" s="254" t="s">
        <v>227</v>
      </c>
      <c r="F207" s="22" t="s">
        <v>173</v>
      </c>
      <c r="G207" s="255">
        <v>1</v>
      </c>
      <c r="H207" s="256"/>
      <c r="I207" s="257">
        <f>H207*G207</f>
        <v>0</v>
      </c>
      <c r="J207" s="533"/>
      <c r="K207" s="1"/>
    </row>
    <row r="208" spans="2:11" s="30" customFormat="1" ht="25.5" x14ac:dyDescent="0.2">
      <c r="B208" s="29"/>
      <c r="C208" s="236" t="s">
        <v>581</v>
      </c>
      <c r="D208" s="228" t="s">
        <v>856</v>
      </c>
      <c r="E208" s="250" t="s">
        <v>647</v>
      </c>
      <c r="F208" s="22" t="s">
        <v>173</v>
      </c>
      <c r="G208" s="95">
        <v>1</v>
      </c>
      <c r="H208" s="248"/>
      <c r="I208" s="252">
        <f t="shared" si="17"/>
        <v>0</v>
      </c>
      <c r="J208" s="533"/>
      <c r="K208" s="1"/>
    </row>
    <row r="209" spans="2:57" s="30" customFormat="1" ht="15" customHeight="1" x14ac:dyDescent="0.2">
      <c r="B209" s="29"/>
      <c r="C209" s="825" t="s">
        <v>157</v>
      </c>
      <c r="D209" s="826"/>
      <c r="E209" s="826"/>
      <c r="F209" s="826"/>
      <c r="G209" s="826"/>
      <c r="H209" s="827"/>
      <c r="I209" s="191">
        <f>SUM(I176:I208)</f>
        <v>0</v>
      </c>
      <c r="J209" s="533"/>
      <c r="K209" s="1"/>
    </row>
    <row r="210" spans="2:57" ht="15" customHeight="1" x14ac:dyDescent="0.25">
      <c r="B210" s="13"/>
      <c r="C210" s="285" t="s">
        <v>10</v>
      </c>
      <c r="D210" s="286" t="s">
        <v>106</v>
      </c>
      <c r="E210" s="287" t="s">
        <v>78</v>
      </c>
      <c r="F210" s="288"/>
      <c r="G210" s="288"/>
      <c r="H210" s="289"/>
      <c r="I210" s="290">
        <f>I209+I174</f>
        <v>0</v>
      </c>
    </row>
    <row r="211" spans="2:57" ht="15.75" x14ac:dyDescent="0.25">
      <c r="C211" s="18"/>
      <c r="D211" s="18"/>
      <c r="E211" s="19"/>
      <c r="F211" s="19"/>
      <c r="G211" s="19"/>
      <c r="H211" s="19"/>
      <c r="I211" s="20"/>
      <c r="N211" s="13"/>
      <c r="O211" s="13"/>
      <c r="P211" s="13"/>
      <c r="Q211" s="13"/>
      <c r="R211" s="13"/>
      <c r="S211" s="13"/>
      <c r="T211" s="13"/>
      <c r="U211" s="13"/>
      <c r="V211" s="13"/>
      <c r="W211" s="13"/>
      <c r="X211" s="13"/>
      <c r="Y211" s="13"/>
      <c r="Z211" s="13"/>
      <c r="AA211" s="13"/>
      <c r="AB211" s="13"/>
      <c r="AC211" s="13"/>
      <c r="AD211" s="13"/>
      <c r="AE211" s="13"/>
      <c r="AF211" s="13"/>
      <c r="AG211" s="13"/>
      <c r="AH211" s="13"/>
      <c r="AI211" s="13"/>
      <c r="AJ211" s="13"/>
      <c r="AK211" s="13"/>
      <c r="AL211" s="13"/>
      <c r="AM211" s="13"/>
      <c r="AN211" s="13"/>
      <c r="AO211" s="13"/>
      <c r="AP211" s="13"/>
      <c r="AQ211" s="13"/>
      <c r="AR211" s="13"/>
      <c r="AS211" s="13"/>
      <c r="AT211" s="13"/>
      <c r="AU211" s="13"/>
      <c r="AV211" s="13"/>
      <c r="AW211" s="13"/>
      <c r="AX211" s="13"/>
      <c r="AY211" s="13"/>
      <c r="AZ211" s="13"/>
      <c r="BA211" s="13"/>
      <c r="BB211" s="13"/>
      <c r="BC211" s="13"/>
      <c r="BD211" s="13"/>
      <c r="BE211" s="13"/>
    </row>
    <row r="212" spans="2:57" ht="15.75" x14ac:dyDescent="0.25">
      <c r="C212" s="18"/>
      <c r="D212" s="18"/>
      <c r="E212" s="19"/>
      <c r="F212" s="19"/>
      <c r="G212" s="19"/>
      <c r="H212" s="19"/>
      <c r="I212" s="20"/>
      <c r="N212" s="13"/>
      <c r="O212" s="13"/>
      <c r="P212" s="13"/>
      <c r="Q212" s="13"/>
      <c r="R212" s="13"/>
      <c r="S212" s="13"/>
      <c r="T212" s="13"/>
      <c r="U212" s="13"/>
      <c r="V212" s="13"/>
      <c r="W212" s="13"/>
      <c r="X212" s="13"/>
      <c r="Y212" s="13"/>
      <c r="Z212" s="13"/>
      <c r="AA212" s="13"/>
      <c r="AB212" s="13"/>
      <c r="AC212" s="13"/>
      <c r="AD212" s="13"/>
      <c r="AE212" s="13"/>
      <c r="AF212" s="13"/>
      <c r="AG212" s="13"/>
      <c r="AH212" s="13"/>
      <c r="AI212" s="13"/>
      <c r="AJ212" s="13"/>
      <c r="AK212" s="13"/>
      <c r="AL212" s="13"/>
      <c r="AM212" s="13"/>
      <c r="AN212" s="13"/>
      <c r="AO212" s="13"/>
      <c r="AP212" s="13"/>
      <c r="AQ212" s="13"/>
      <c r="AR212" s="13"/>
      <c r="AS212" s="13"/>
      <c r="AT212" s="13"/>
      <c r="AU212" s="13"/>
      <c r="AV212" s="13"/>
      <c r="AW212" s="13"/>
      <c r="AX212" s="13"/>
      <c r="AY212" s="13"/>
      <c r="AZ212" s="13"/>
      <c r="BA212" s="13"/>
      <c r="BB212" s="13"/>
      <c r="BC212" s="13"/>
      <c r="BD212" s="13"/>
      <c r="BE212" s="13"/>
    </row>
    <row r="213" spans="2:57" ht="15.75" x14ac:dyDescent="0.25">
      <c r="C213" s="18"/>
      <c r="D213" s="18"/>
      <c r="E213" s="19"/>
      <c r="F213" s="19"/>
      <c r="G213" s="19"/>
      <c r="H213" s="19"/>
      <c r="I213" s="20"/>
      <c r="N213" s="13"/>
      <c r="O213" s="13"/>
      <c r="P213" s="13"/>
      <c r="Q213" s="13"/>
      <c r="R213" s="13"/>
      <c r="S213" s="13"/>
      <c r="T213" s="13"/>
      <c r="U213" s="13"/>
      <c r="V213" s="13"/>
      <c r="W213" s="13"/>
      <c r="X213" s="13"/>
      <c r="Y213" s="13"/>
      <c r="Z213" s="13"/>
      <c r="AA213" s="13"/>
      <c r="AB213" s="13"/>
      <c r="AC213" s="13"/>
      <c r="AD213" s="13"/>
      <c r="AE213" s="13"/>
      <c r="AF213" s="13"/>
      <c r="AG213" s="13"/>
      <c r="AH213" s="13"/>
      <c r="AI213" s="13"/>
      <c r="AJ213" s="13"/>
      <c r="AK213" s="13"/>
      <c r="AL213" s="13"/>
      <c r="AM213" s="13"/>
      <c r="AN213" s="13"/>
      <c r="AO213" s="13"/>
      <c r="AP213" s="13"/>
      <c r="AQ213" s="13"/>
      <c r="AR213" s="13"/>
      <c r="AS213" s="13"/>
      <c r="AT213" s="13"/>
      <c r="AU213" s="13"/>
      <c r="AV213" s="13"/>
      <c r="AW213" s="13"/>
      <c r="AX213" s="13"/>
      <c r="AY213" s="13"/>
      <c r="AZ213" s="13"/>
      <c r="BA213" s="13"/>
      <c r="BB213" s="13"/>
      <c r="BC213" s="13"/>
      <c r="BD213" s="13"/>
      <c r="BE213" s="13"/>
    </row>
    <row r="214" spans="2:57" x14ac:dyDescent="0.2">
      <c r="E214" s="1"/>
      <c r="F214" s="1"/>
      <c r="G214" s="1"/>
      <c r="H214" s="1"/>
      <c r="I214" s="1"/>
    </row>
    <row r="215" spans="2:57" ht="21" customHeight="1" x14ac:dyDescent="0.2">
      <c r="C215" s="12"/>
      <c r="D215" s="12"/>
      <c r="E215" s="805"/>
      <c r="F215" s="805"/>
      <c r="G215" s="805"/>
      <c r="H215" s="805"/>
      <c r="I215" s="21"/>
    </row>
    <row r="216" spans="2:57" ht="21" customHeight="1" x14ac:dyDescent="0.2">
      <c r="C216" s="454" t="s">
        <v>83</v>
      </c>
      <c r="D216" s="454" t="s">
        <v>107</v>
      </c>
      <c r="E216" s="936" t="s">
        <v>57</v>
      </c>
      <c r="F216" s="937"/>
      <c r="G216" s="937"/>
      <c r="H216" s="938"/>
      <c r="I216" s="580" t="s">
        <v>59</v>
      </c>
    </row>
    <row r="217" spans="2:57" ht="15.75" x14ac:dyDescent="0.25">
      <c r="C217" s="16">
        <v>1</v>
      </c>
      <c r="D217" s="33" t="str">
        <f>D10</f>
        <v xml:space="preserve">ARCHITECTURE WORKS </v>
      </c>
      <c r="E217" s="929" t="str">
        <f>E10</f>
        <v>PUNËT E ARKITEKTURËS</v>
      </c>
      <c r="F217" s="930"/>
      <c r="G217" s="930"/>
      <c r="H217" s="931"/>
      <c r="I217" s="581">
        <f>I107</f>
        <v>0</v>
      </c>
    </row>
    <row r="218" spans="2:57" ht="15.75" x14ac:dyDescent="0.25">
      <c r="C218" s="16">
        <v>2</v>
      </c>
      <c r="D218" s="33" t="str">
        <f>D109</f>
        <v>ELECTICAL WORKS</v>
      </c>
      <c r="E218" s="929" t="str">
        <f>E109</f>
        <v>PUNËT ELEKTRIKE</v>
      </c>
      <c r="F218" s="930"/>
      <c r="G218" s="930"/>
      <c r="H218" s="931"/>
      <c r="I218" s="581">
        <f>I164</f>
        <v>0</v>
      </c>
    </row>
    <row r="219" spans="2:57" ht="15.75" x14ac:dyDescent="0.25">
      <c r="C219" s="16">
        <v>3</v>
      </c>
      <c r="D219" s="33" t="str">
        <f>D166</f>
        <v>MECHANICAL WORKS</v>
      </c>
      <c r="E219" s="929" t="str">
        <f>E166</f>
        <v>PUNËT MAKINERIKE</v>
      </c>
      <c r="F219" s="930"/>
      <c r="G219" s="930"/>
      <c r="H219" s="931"/>
      <c r="I219" s="581">
        <f>I210</f>
        <v>0</v>
      </c>
    </row>
    <row r="220" spans="2:57" ht="15.75" x14ac:dyDescent="0.25">
      <c r="C220" s="10"/>
      <c r="D220" s="10"/>
      <c r="E220" s="911"/>
      <c r="F220" s="911"/>
      <c r="G220" s="911"/>
      <c r="H220" s="932"/>
      <c r="I220" s="322"/>
    </row>
    <row r="221" spans="2:57" ht="20.25" customHeight="1" x14ac:dyDescent="0.2">
      <c r="C221" s="933" t="s">
        <v>60</v>
      </c>
      <c r="D221" s="934"/>
      <c r="E221" s="934"/>
      <c r="F221" s="934"/>
      <c r="G221" s="934"/>
      <c r="H221" s="935"/>
      <c r="I221" s="582">
        <f>I217+I218+I219</f>
        <v>0</v>
      </c>
      <c r="K221" s="583"/>
    </row>
    <row r="222" spans="2:57" ht="15.75" x14ac:dyDescent="0.25">
      <c r="E222" s="4"/>
    </row>
    <row r="223" spans="2:57" ht="15.75" x14ac:dyDescent="0.2">
      <c r="D223" s="1021" t="s">
        <v>989</v>
      </c>
      <c r="E223" s="1021"/>
      <c r="G223" s="584"/>
      <c r="H223" s="7"/>
      <c r="I223" s="3"/>
    </row>
    <row r="224" spans="2:57" x14ac:dyDescent="0.2">
      <c r="E224" s="35"/>
      <c r="F224" s="36"/>
      <c r="G224" s="585"/>
      <c r="H224" s="41"/>
    </row>
    <row r="225" spans="5:9" x14ac:dyDescent="0.2">
      <c r="E225" s="32"/>
      <c r="F225" s="38"/>
      <c r="G225" s="38"/>
      <c r="H225" s="41"/>
    </row>
    <row r="226" spans="5:9" ht="15.75" x14ac:dyDescent="0.2">
      <c r="F226" s="39"/>
      <c r="G226" s="586"/>
      <c r="H226" s="42"/>
      <c r="I226" s="8"/>
    </row>
    <row r="227" spans="5:9" x14ac:dyDescent="0.2">
      <c r="H227" s="43"/>
    </row>
  </sheetData>
  <mergeCells count="64">
    <mergeCell ref="D223:E223"/>
    <mergeCell ref="E218:H218"/>
    <mergeCell ref="E219:H219"/>
    <mergeCell ref="E220:H220"/>
    <mergeCell ref="C221:H221"/>
    <mergeCell ref="C187:C190"/>
    <mergeCell ref="C194:C195"/>
    <mergeCell ref="C209:H209"/>
    <mergeCell ref="E215:H215"/>
    <mergeCell ref="E216:H216"/>
    <mergeCell ref="E217:H217"/>
    <mergeCell ref="C163:H163"/>
    <mergeCell ref="E166:I166"/>
    <mergeCell ref="C174:H174"/>
    <mergeCell ref="E175:I175"/>
    <mergeCell ref="C179:C184"/>
    <mergeCell ref="F179:F184"/>
    <mergeCell ref="G179:G184"/>
    <mergeCell ref="H179:H184"/>
    <mergeCell ref="I179:I184"/>
    <mergeCell ref="C158:C159"/>
    <mergeCell ref="C108:I108"/>
    <mergeCell ref="C125:H125"/>
    <mergeCell ref="C143:H143"/>
    <mergeCell ref="C151:H151"/>
    <mergeCell ref="C153:C154"/>
    <mergeCell ref="F153:F154"/>
    <mergeCell ref="G153:G154"/>
    <mergeCell ref="H153:H154"/>
    <mergeCell ref="I153:I154"/>
    <mergeCell ref="C155:C156"/>
    <mergeCell ref="F155:F156"/>
    <mergeCell ref="G155:G156"/>
    <mergeCell ref="H155:H156"/>
    <mergeCell ref="I155:I156"/>
    <mergeCell ref="E107:H107"/>
    <mergeCell ref="C34:H34"/>
    <mergeCell ref="C38:C55"/>
    <mergeCell ref="J39:J52"/>
    <mergeCell ref="C56:C57"/>
    <mergeCell ref="C58:H58"/>
    <mergeCell ref="C60:C76"/>
    <mergeCell ref="F60:F76"/>
    <mergeCell ref="G60:G76"/>
    <mergeCell ref="H60:H76"/>
    <mergeCell ref="I60:I76"/>
    <mergeCell ref="C79:H79"/>
    <mergeCell ref="C87:H87"/>
    <mergeCell ref="E88:I88"/>
    <mergeCell ref="C96:H96"/>
    <mergeCell ref="C106:H106"/>
    <mergeCell ref="E10:I10"/>
    <mergeCell ref="C18:H18"/>
    <mergeCell ref="C22:C32"/>
    <mergeCell ref="F22:F31"/>
    <mergeCell ref="G22:G31"/>
    <mergeCell ref="H22:H31"/>
    <mergeCell ref="I22:I31"/>
    <mergeCell ref="C8:I8"/>
    <mergeCell ref="C2:I2"/>
    <mergeCell ref="C3:D3"/>
    <mergeCell ref="E3:I3"/>
    <mergeCell ref="E4:I4"/>
    <mergeCell ref="C7:I7"/>
  </mergeCells>
  <pageMargins left="0.7" right="0.7" top="0.75" bottom="0.75" header="0.3" footer="0.3"/>
  <pageSetup paperSize="9"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D42CFF-CEF9-4F00-9B93-01B3C01D330B}">
  <dimension ref="A1:BF229"/>
  <sheetViews>
    <sheetView topLeftCell="B219" zoomScaleNormal="100" zoomScaleSheetLayoutView="120" workbookViewId="0">
      <selection activeCell="D225" sqref="D225:E225"/>
    </sheetView>
  </sheetViews>
  <sheetFormatPr defaultRowHeight="15" x14ac:dyDescent="0.2"/>
  <cols>
    <col min="1" max="1" width="0.42578125" style="599" hidden="1" customWidth="1"/>
    <col min="2" max="2" width="2.28515625" style="599" customWidth="1"/>
    <col min="3" max="3" width="8.140625" style="599" customWidth="1"/>
    <col min="4" max="4" width="51.28515625" style="599" customWidth="1"/>
    <col min="5" max="5" width="51.42578125" style="600" customWidth="1"/>
    <col min="6" max="6" width="10.5703125" style="601" customWidth="1"/>
    <col min="7" max="7" width="9.28515625" style="601" customWidth="1"/>
    <col min="8" max="8" width="12" style="601" customWidth="1"/>
    <col min="9" max="9" width="12.42578125" style="601" customWidth="1"/>
    <col min="10" max="10" width="36.42578125" style="599" customWidth="1"/>
    <col min="11" max="11" width="21.140625" style="599" customWidth="1"/>
    <col min="12" max="212" width="8.85546875" style="599"/>
    <col min="213" max="213" width="5.42578125" style="599" customWidth="1"/>
    <col min="214" max="214" width="43.85546875" style="599" customWidth="1"/>
    <col min="215" max="215" width="7.5703125" style="599" bestFit="1" customWidth="1"/>
    <col min="216" max="216" width="8.7109375" style="599" customWidth="1"/>
    <col min="217" max="217" width="11" style="599" customWidth="1"/>
    <col min="218" max="218" width="24" style="599" customWidth="1"/>
    <col min="219" max="468" width="8.85546875" style="599"/>
    <col min="469" max="469" width="5.42578125" style="599" customWidth="1"/>
    <col min="470" max="470" width="43.85546875" style="599" customWidth="1"/>
    <col min="471" max="471" width="7.5703125" style="599" bestFit="1" customWidth="1"/>
    <col min="472" max="472" width="8.7109375" style="599" customWidth="1"/>
    <col min="473" max="473" width="11" style="599" customWidth="1"/>
    <col min="474" max="474" width="24" style="599" customWidth="1"/>
    <col min="475" max="724" width="8.85546875" style="599"/>
    <col min="725" max="725" width="5.42578125" style="599" customWidth="1"/>
    <col min="726" max="726" width="43.85546875" style="599" customWidth="1"/>
    <col min="727" max="727" width="7.5703125" style="599" bestFit="1" customWidth="1"/>
    <col min="728" max="728" width="8.7109375" style="599" customWidth="1"/>
    <col min="729" max="729" width="11" style="599" customWidth="1"/>
    <col min="730" max="730" width="24" style="599" customWidth="1"/>
    <col min="731" max="980" width="8.85546875" style="599"/>
    <col min="981" max="981" width="5.42578125" style="599" customWidth="1"/>
    <col min="982" max="982" width="43.85546875" style="599" customWidth="1"/>
    <col min="983" max="983" width="7.5703125" style="599" bestFit="1" customWidth="1"/>
    <col min="984" max="984" width="8.7109375" style="599" customWidth="1"/>
    <col min="985" max="985" width="11" style="599" customWidth="1"/>
    <col min="986" max="986" width="24" style="599" customWidth="1"/>
    <col min="987" max="1236" width="8.85546875" style="599"/>
    <col min="1237" max="1237" width="5.42578125" style="599" customWidth="1"/>
    <col min="1238" max="1238" width="43.85546875" style="599" customWidth="1"/>
    <col min="1239" max="1239" width="7.5703125" style="599" bestFit="1" customWidth="1"/>
    <col min="1240" max="1240" width="8.7109375" style="599" customWidth="1"/>
    <col min="1241" max="1241" width="11" style="599" customWidth="1"/>
    <col min="1242" max="1242" width="24" style="599" customWidth="1"/>
    <col min="1243" max="1492" width="8.85546875" style="599"/>
    <col min="1493" max="1493" width="5.42578125" style="599" customWidth="1"/>
    <col min="1494" max="1494" width="43.85546875" style="599" customWidth="1"/>
    <col min="1495" max="1495" width="7.5703125" style="599" bestFit="1" customWidth="1"/>
    <col min="1496" max="1496" width="8.7109375" style="599" customWidth="1"/>
    <col min="1497" max="1497" width="11" style="599" customWidth="1"/>
    <col min="1498" max="1498" width="24" style="599" customWidth="1"/>
    <col min="1499" max="1748" width="8.85546875" style="599"/>
    <col min="1749" max="1749" width="5.42578125" style="599" customWidth="1"/>
    <col min="1750" max="1750" width="43.85546875" style="599" customWidth="1"/>
    <col min="1751" max="1751" width="7.5703125" style="599" bestFit="1" customWidth="1"/>
    <col min="1752" max="1752" width="8.7109375" style="599" customWidth="1"/>
    <col min="1753" max="1753" width="11" style="599" customWidth="1"/>
    <col min="1754" max="1754" width="24" style="599" customWidth="1"/>
    <col min="1755" max="2004" width="8.85546875" style="599"/>
    <col min="2005" max="2005" width="5.42578125" style="599" customWidth="1"/>
    <col min="2006" max="2006" width="43.85546875" style="599" customWidth="1"/>
    <col min="2007" max="2007" width="7.5703125" style="599" bestFit="1" customWidth="1"/>
    <col min="2008" max="2008" width="8.7109375" style="599" customWidth="1"/>
    <col min="2009" max="2009" width="11" style="599" customWidth="1"/>
    <col min="2010" max="2010" width="24" style="599" customWidth="1"/>
    <col min="2011" max="2260" width="8.85546875" style="599"/>
    <col min="2261" max="2261" width="5.42578125" style="599" customWidth="1"/>
    <col min="2262" max="2262" width="43.85546875" style="599" customWidth="1"/>
    <col min="2263" max="2263" width="7.5703125" style="599" bestFit="1" customWidth="1"/>
    <col min="2264" max="2264" width="8.7109375" style="599" customWidth="1"/>
    <col min="2265" max="2265" width="11" style="599" customWidth="1"/>
    <col min="2266" max="2266" width="24" style="599" customWidth="1"/>
    <col min="2267" max="2516" width="8.85546875" style="599"/>
    <col min="2517" max="2517" width="5.42578125" style="599" customWidth="1"/>
    <col min="2518" max="2518" width="43.85546875" style="599" customWidth="1"/>
    <col min="2519" max="2519" width="7.5703125" style="599" bestFit="1" customWidth="1"/>
    <col min="2520" max="2520" width="8.7109375" style="599" customWidth="1"/>
    <col min="2521" max="2521" width="11" style="599" customWidth="1"/>
    <col min="2522" max="2522" width="24" style="599" customWidth="1"/>
    <col min="2523" max="2772" width="8.85546875" style="599"/>
    <col min="2773" max="2773" width="5.42578125" style="599" customWidth="1"/>
    <col min="2774" max="2774" width="43.85546875" style="599" customWidth="1"/>
    <col min="2775" max="2775" width="7.5703125" style="599" bestFit="1" customWidth="1"/>
    <col min="2776" max="2776" width="8.7109375" style="599" customWidth="1"/>
    <col min="2777" max="2777" width="11" style="599" customWidth="1"/>
    <col min="2778" max="2778" width="24" style="599" customWidth="1"/>
    <col min="2779" max="3028" width="8.85546875" style="599"/>
    <col min="3029" max="3029" width="5.42578125" style="599" customWidth="1"/>
    <col min="3030" max="3030" width="43.85546875" style="599" customWidth="1"/>
    <col min="3031" max="3031" width="7.5703125" style="599" bestFit="1" customWidth="1"/>
    <col min="3032" max="3032" width="8.7109375" style="599" customWidth="1"/>
    <col min="3033" max="3033" width="11" style="599" customWidth="1"/>
    <col min="3034" max="3034" width="24" style="599" customWidth="1"/>
    <col min="3035" max="3284" width="8.85546875" style="599"/>
    <col min="3285" max="3285" width="5.42578125" style="599" customWidth="1"/>
    <col min="3286" max="3286" width="43.85546875" style="599" customWidth="1"/>
    <col min="3287" max="3287" width="7.5703125" style="599" bestFit="1" customWidth="1"/>
    <col min="3288" max="3288" width="8.7109375" style="599" customWidth="1"/>
    <col min="3289" max="3289" width="11" style="599" customWidth="1"/>
    <col min="3290" max="3290" width="24" style="599" customWidth="1"/>
    <col min="3291" max="3540" width="8.85546875" style="599"/>
    <col min="3541" max="3541" width="5.42578125" style="599" customWidth="1"/>
    <col min="3542" max="3542" width="43.85546875" style="599" customWidth="1"/>
    <col min="3543" max="3543" width="7.5703125" style="599" bestFit="1" customWidth="1"/>
    <col min="3544" max="3544" width="8.7109375" style="599" customWidth="1"/>
    <col min="3545" max="3545" width="11" style="599" customWidth="1"/>
    <col min="3546" max="3546" width="24" style="599" customWidth="1"/>
    <col min="3547" max="3796" width="8.85546875" style="599"/>
    <col min="3797" max="3797" width="5.42578125" style="599" customWidth="1"/>
    <col min="3798" max="3798" width="43.85546875" style="599" customWidth="1"/>
    <col min="3799" max="3799" width="7.5703125" style="599" bestFit="1" customWidth="1"/>
    <col min="3800" max="3800" width="8.7109375" style="599" customWidth="1"/>
    <col min="3801" max="3801" width="11" style="599" customWidth="1"/>
    <col min="3802" max="3802" width="24" style="599" customWidth="1"/>
    <col min="3803" max="4052" width="8.85546875" style="599"/>
    <col min="4053" max="4053" width="5.42578125" style="599" customWidth="1"/>
    <col min="4054" max="4054" width="43.85546875" style="599" customWidth="1"/>
    <col min="4055" max="4055" width="7.5703125" style="599" bestFit="1" customWidth="1"/>
    <col min="4056" max="4056" width="8.7109375" style="599" customWidth="1"/>
    <col min="4057" max="4057" width="11" style="599" customWidth="1"/>
    <col min="4058" max="4058" width="24" style="599" customWidth="1"/>
    <col min="4059" max="4308" width="8.85546875" style="599"/>
    <col min="4309" max="4309" width="5.42578125" style="599" customWidth="1"/>
    <col min="4310" max="4310" width="43.85546875" style="599" customWidth="1"/>
    <col min="4311" max="4311" width="7.5703125" style="599" bestFit="1" customWidth="1"/>
    <col min="4312" max="4312" width="8.7109375" style="599" customWidth="1"/>
    <col min="4313" max="4313" width="11" style="599" customWidth="1"/>
    <col min="4314" max="4314" width="24" style="599" customWidth="1"/>
    <col min="4315" max="4564" width="8.85546875" style="599"/>
    <col min="4565" max="4565" width="5.42578125" style="599" customWidth="1"/>
    <col min="4566" max="4566" width="43.85546875" style="599" customWidth="1"/>
    <col min="4567" max="4567" width="7.5703125" style="599" bestFit="1" customWidth="1"/>
    <col min="4568" max="4568" width="8.7109375" style="599" customWidth="1"/>
    <col min="4569" max="4569" width="11" style="599" customWidth="1"/>
    <col min="4570" max="4570" width="24" style="599" customWidth="1"/>
    <col min="4571" max="4820" width="8.85546875" style="599"/>
    <col min="4821" max="4821" width="5.42578125" style="599" customWidth="1"/>
    <col min="4822" max="4822" width="43.85546875" style="599" customWidth="1"/>
    <col min="4823" max="4823" width="7.5703125" style="599" bestFit="1" customWidth="1"/>
    <col min="4824" max="4824" width="8.7109375" style="599" customWidth="1"/>
    <col min="4825" max="4825" width="11" style="599" customWidth="1"/>
    <col min="4826" max="4826" width="24" style="599" customWidth="1"/>
    <col min="4827" max="5076" width="8.85546875" style="599"/>
    <col min="5077" max="5077" width="5.42578125" style="599" customWidth="1"/>
    <col min="5078" max="5078" width="43.85546875" style="599" customWidth="1"/>
    <col min="5079" max="5079" width="7.5703125" style="599" bestFit="1" customWidth="1"/>
    <col min="5080" max="5080" width="8.7109375" style="599" customWidth="1"/>
    <col min="5081" max="5081" width="11" style="599" customWidth="1"/>
    <col min="5082" max="5082" width="24" style="599" customWidth="1"/>
    <col min="5083" max="5332" width="8.85546875" style="599"/>
    <col min="5333" max="5333" width="5.42578125" style="599" customWidth="1"/>
    <col min="5334" max="5334" width="43.85546875" style="599" customWidth="1"/>
    <col min="5335" max="5335" width="7.5703125" style="599" bestFit="1" customWidth="1"/>
    <col min="5336" max="5336" width="8.7109375" style="599" customWidth="1"/>
    <col min="5337" max="5337" width="11" style="599" customWidth="1"/>
    <col min="5338" max="5338" width="24" style="599" customWidth="1"/>
    <col min="5339" max="5588" width="8.85546875" style="599"/>
    <col min="5589" max="5589" width="5.42578125" style="599" customWidth="1"/>
    <col min="5590" max="5590" width="43.85546875" style="599" customWidth="1"/>
    <col min="5591" max="5591" width="7.5703125" style="599" bestFit="1" customWidth="1"/>
    <col min="5592" max="5592" width="8.7109375" style="599" customWidth="1"/>
    <col min="5593" max="5593" width="11" style="599" customWidth="1"/>
    <col min="5594" max="5594" width="24" style="599" customWidth="1"/>
    <col min="5595" max="5844" width="8.85546875" style="599"/>
    <col min="5845" max="5845" width="5.42578125" style="599" customWidth="1"/>
    <col min="5846" max="5846" width="43.85546875" style="599" customWidth="1"/>
    <col min="5847" max="5847" width="7.5703125" style="599" bestFit="1" customWidth="1"/>
    <col min="5848" max="5848" width="8.7109375" style="599" customWidth="1"/>
    <col min="5849" max="5849" width="11" style="599" customWidth="1"/>
    <col min="5850" max="5850" width="24" style="599" customWidth="1"/>
    <col min="5851" max="6100" width="8.85546875" style="599"/>
    <col min="6101" max="6101" width="5.42578125" style="599" customWidth="1"/>
    <col min="6102" max="6102" width="43.85546875" style="599" customWidth="1"/>
    <col min="6103" max="6103" width="7.5703125" style="599" bestFit="1" customWidth="1"/>
    <col min="6104" max="6104" width="8.7109375" style="599" customWidth="1"/>
    <col min="6105" max="6105" width="11" style="599" customWidth="1"/>
    <col min="6106" max="6106" width="24" style="599" customWidth="1"/>
    <col min="6107" max="6356" width="8.85546875" style="599"/>
    <col min="6357" max="6357" width="5.42578125" style="599" customWidth="1"/>
    <col min="6358" max="6358" width="43.85546875" style="599" customWidth="1"/>
    <col min="6359" max="6359" width="7.5703125" style="599" bestFit="1" customWidth="1"/>
    <col min="6360" max="6360" width="8.7109375" style="599" customWidth="1"/>
    <col min="6361" max="6361" width="11" style="599" customWidth="1"/>
    <col min="6362" max="6362" width="24" style="599" customWidth="1"/>
    <col min="6363" max="6612" width="8.85546875" style="599"/>
    <col min="6613" max="6613" width="5.42578125" style="599" customWidth="1"/>
    <col min="6614" max="6614" width="43.85546875" style="599" customWidth="1"/>
    <col min="6615" max="6615" width="7.5703125" style="599" bestFit="1" customWidth="1"/>
    <col min="6616" max="6616" width="8.7109375" style="599" customWidth="1"/>
    <col min="6617" max="6617" width="11" style="599" customWidth="1"/>
    <col min="6618" max="6618" width="24" style="599" customWidth="1"/>
    <col min="6619" max="6868" width="8.85546875" style="599"/>
    <col min="6869" max="6869" width="5.42578125" style="599" customWidth="1"/>
    <col min="6870" max="6870" width="43.85546875" style="599" customWidth="1"/>
    <col min="6871" max="6871" width="7.5703125" style="599" bestFit="1" customWidth="1"/>
    <col min="6872" max="6872" width="8.7109375" style="599" customWidth="1"/>
    <col min="6873" max="6873" width="11" style="599" customWidth="1"/>
    <col min="6874" max="6874" width="24" style="599" customWidth="1"/>
    <col min="6875" max="7124" width="8.85546875" style="599"/>
    <col min="7125" max="7125" width="5.42578125" style="599" customWidth="1"/>
    <col min="7126" max="7126" width="43.85546875" style="599" customWidth="1"/>
    <col min="7127" max="7127" width="7.5703125" style="599" bestFit="1" customWidth="1"/>
    <col min="7128" max="7128" width="8.7109375" style="599" customWidth="1"/>
    <col min="7129" max="7129" width="11" style="599" customWidth="1"/>
    <col min="7130" max="7130" width="24" style="599" customWidth="1"/>
    <col min="7131" max="7380" width="8.85546875" style="599"/>
    <col min="7381" max="7381" width="5.42578125" style="599" customWidth="1"/>
    <col min="7382" max="7382" width="43.85546875" style="599" customWidth="1"/>
    <col min="7383" max="7383" width="7.5703125" style="599" bestFit="1" customWidth="1"/>
    <col min="7384" max="7384" width="8.7109375" style="599" customWidth="1"/>
    <col min="7385" max="7385" width="11" style="599" customWidth="1"/>
    <col min="7386" max="7386" width="24" style="599" customWidth="1"/>
    <col min="7387" max="7636" width="8.85546875" style="599"/>
    <col min="7637" max="7637" width="5.42578125" style="599" customWidth="1"/>
    <col min="7638" max="7638" width="43.85546875" style="599" customWidth="1"/>
    <col min="7639" max="7639" width="7.5703125" style="599" bestFit="1" customWidth="1"/>
    <col min="7640" max="7640" width="8.7109375" style="599" customWidth="1"/>
    <col min="7641" max="7641" width="11" style="599" customWidth="1"/>
    <col min="7642" max="7642" width="24" style="599" customWidth="1"/>
    <col min="7643" max="7892" width="8.85546875" style="599"/>
    <col min="7893" max="7893" width="5.42578125" style="599" customWidth="1"/>
    <col min="7894" max="7894" width="43.85546875" style="599" customWidth="1"/>
    <col min="7895" max="7895" width="7.5703125" style="599" bestFit="1" customWidth="1"/>
    <col min="7896" max="7896" width="8.7109375" style="599" customWidth="1"/>
    <col min="7897" max="7897" width="11" style="599" customWidth="1"/>
    <col min="7898" max="7898" width="24" style="599" customWidth="1"/>
    <col min="7899" max="8148" width="8.85546875" style="599"/>
    <col min="8149" max="8149" width="5.42578125" style="599" customWidth="1"/>
    <col min="8150" max="8150" width="43.85546875" style="599" customWidth="1"/>
    <col min="8151" max="8151" width="7.5703125" style="599" bestFit="1" customWidth="1"/>
    <col min="8152" max="8152" width="8.7109375" style="599" customWidth="1"/>
    <col min="8153" max="8153" width="11" style="599" customWidth="1"/>
    <col min="8154" max="8154" width="24" style="599" customWidth="1"/>
    <col min="8155" max="8404" width="8.85546875" style="599"/>
    <col min="8405" max="8405" width="5.42578125" style="599" customWidth="1"/>
    <col min="8406" max="8406" width="43.85546875" style="599" customWidth="1"/>
    <col min="8407" max="8407" width="7.5703125" style="599" bestFit="1" customWidth="1"/>
    <col min="8408" max="8408" width="8.7109375" style="599" customWidth="1"/>
    <col min="8409" max="8409" width="11" style="599" customWidth="1"/>
    <col min="8410" max="8410" width="24" style="599" customWidth="1"/>
    <col min="8411" max="8660" width="8.85546875" style="599"/>
    <col min="8661" max="8661" width="5.42578125" style="599" customWidth="1"/>
    <col min="8662" max="8662" width="43.85546875" style="599" customWidth="1"/>
    <col min="8663" max="8663" width="7.5703125" style="599" bestFit="1" customWidth="1"/>
    <col min="8664" max="8664" width="8.7109375" style="599" customWidth="1"/>
    <col min="8665" max="8665" width="11" style="599" customWidth="1"/>
    <col min="8666" max="8666" width="24" style="599" customWidth="1"/>
    <col min="8667" max="8916" width="8.85546875" style="599"/>
    <col min="8917" max="8917" width="5.42578125" style="599" customWidth="1"/>
    <col min="8918" max="8918" width="43.85546875" style="599" customWidth="1"/>
    <col min="8919" max="8919" width="7.5703125" style="599" bestFit="1" customWidth="1"/>
    <col min="8920" max="8920" width="8.7109375" style="599" customWidth="1"/>
    <col min="8921" max="8921" width="11" style="599" customWidth="1"/>
    <col min="8922" max="8922" width="24" style="599" customWidth="1"/>
    <col min="8923" max="9172" width="8.85546875" style="599"/>
    <col min="9173" max="9173" width="5.42578125" style="599" customWidth="1"/>
    <col min="9174" max="9174" width="43.85546875" style="599" customWidth="1"/>
    <col min="9175" max="9175" width="7.5703125" style="599" bestFit="1" customWidth="1"/>
    <col min="9176" max="9176" width="8.7109375" style="599" customWidth="1"/>
    <col min="9177" max="9177" width="11" style="599" customWidth="1"/>
    <col min="9178" max="9178" width="24" style="599" customWidth="1"/>
    <col min="9179" max="9428" width="8.85546875" style="599"/>
    <col min="9429" max="9429" width="5.42578125" style="599" customWidth="1"/>
    <col min="9430" max="9430" width="43.85546875" style="599" customWidth="1"/>
    <col min="9431" max="9431" width="7.5703125" style="599" bestFit="1" customWidth="1"/>
    <col min="9432" max="9432" width="8.7109375" style="599" customWidth="1"/>
    <col min="9433" max="9433" width="11" style="599" customWidth="1"/>
    <col min="9434" max="9434" width="24" style="599" customWidth="1"/>
    <col min="9435" max="9684" width="8.85546875" style="599"/>
    <col min="9685" max="9685" width="5.42578125" style="599" customWidth="1"/>
    <col min="9686" max="9686" width="43.85546875" style="599" customWidth="1"/>
    <col min="9687" max="9687" width="7.5703125" style="599" bestFit="1" customWidth="1"/>
    <col min="9688" max="9688" width="8.7109375" style="599" customWidth="1"/>
    <col min="9689" max="9689" width="11" style="599" customWidth="1"/>
    <col min="9690" max="9690" width="24" style="599" customWidth="1"/>
    <col min="9691" max="9940" width="8.85546875" style="599"/>
    <col min="9941" max="9941" width="5.42578125" style="599" customWidth="1"/>
    <col min="9942" max="9942" width="43.85546875" style="599" customWidth="1"/>
    <col min="9943" max="9943" width="7.5703125" style="599" bestFit="1" customWidth="1"/>
    <col min="9944" max="9944" width="8.7109375" style="599" customWidth="1"/>
    <col min="9945" max="9945" width="11" style="599" customWidth="1"/>
    <col min="9946" max="9946" width="24" style="599" customWidth="1"/>
    <col min="9947" max="10196" width="8.85546875" style="599"/>
    <col min="10197" max="10197" width="5.42578125" style="599" customWidth="1"/>
    <col min="10198" max="10198" width="43.85546875" style="599" customWidth="1"/>
    <col min="10199" max="10199" width="7.5703125" style="599" bestFit="1" customWidth="1"/>
    <col min="10200" max="10200" width="8.7109375" style="599" customWidth="1"/>
    <col min="10201" max="10201" width="11" style="599" customWidth="1"/>
    <col min="10202" max="10202" width="24" style="599" customWidth="1"/>
    <col min="10203" max="10452" width="8.85546875" style="599"/>
    <col min="10453" max="10453" width="5.42578125" style="599" customWidth="1"/>
    <col min="10454" max="10454" width="43.85546875" style="599" customWidth="1"/>
    <col min="10455" max="10455" width="7.5703125" style="599" bestFit="1" customWidth="1"/>
    <col min="10456" max="10456" width="8.7109375" style="599" customWidth="1"/>
    <col min="10457" max="10457" width="11" style="599" customWidth="1"/>
    <col min="10458" max="10458" width="24" style="599" customWidth="1"/>
    <col min="10459" max="10708" width="8.85546875" style="599"/>
    <col min="10709" max="10709" width="5.42578125" style="599" customWidth="1"/>
    <col min="10710" max="10710" width="43.85546875" style="599" customWidth="1"/>
    <col min="10711" max="10711" width="7.5703125" style="599" bestFit="1" customWidth="1"/>
    <col min="10712" max="10712" width="8.7109375" style="599" customWidth="1"/>
    <col min="10713" max="10713" width="11" style="599" customWidth="1"/>
    <col min="10714" max="10714" width="24" style="599" customWidth="1"/>
    <col min="10715" max="10964" width="8.85546875" style="599"/>
    <col min="10965" max="10965" width="5.42578125" style="599" customWidth="1"/>
    <col min="10966" max="10966" width="43.85546875" style="599" customWidth="1"/>
    <col min="10967" max="10967" width="7.5703125" style="599" bestFit="1" customWidth="1"/>
    <col min="10968" max="10968" width="8.7109375" style="599" customWidth="1"/>
    <col min="10969" max="10969" width="11" style="599" customWidth="1"/>
    <col min="10970" max="10970" width="24" style="599" customWidth="1"/>
    <col min="10971" max="11220" width="8.85546875" style="599"/>
    <col min="11221" max="11221" width="5.42578125" style="599" customWidth="1"/>
    <col min="11222" max="11222" width="43.85546875" style="599" customWidth="1"/>
    <col min="11223" max="11223" width="7.5703125" style="599" bestFit="1" customWidth="1"/>
    <col min="11224" max="11224" width="8.7109375" style="599" customWidth="1"/>
    <col min="11225" max="11225" width="11" style="599" customWidth="1"/>
    <col min="11226" max="11226" width="24" style="599" customWidth="1"/>
    <col min="11227" max="11476" width="8.85546875" style="599"/>
    <col min="11477" max="11477" width="5.42578125" style="599" customWidth="1"/>
    <col min="11478" max="11478" width="43.85546875" style="599" customWidth="1"/>
    <col min="11479" max="11479" width="7.5703125" style="599" bestFit="1" customWidth="1"/>
    <col min="11480" max="11480" width="8.7109375" style="599" customWidth="1"/>
    <col min="11481" max="11481" width="11" style="599" customWidth="1"/>
    <col min="11482" max="11482" width="24" style="599" customWidth="1"/>
    <col min="11483" max="11732" width="8.85546875" style="599"/>
    <col min="11733" max="11733" width="5.42578125" style="599" customWidth="1"/>
    <col min="11734" max="11734" width="43.85546875" style="599" customWidth="1"/>
    <col min="11735" max="11735" width="7.5703125" style="599" bestFit="1" customWidth="1"/>
    <col min="11736" max="11736" width="8.7109375" style="599" customWidth="1"/>
    <col min="11737" max="11737" width="11" style="599" customWidth="1"/>
    <col min="11738" max="11738" width="24" style="599" customWidth="1"/>
    <col min="11739" max="11988" width="8.85546875" style="599"/>
    <col min="11989" max="11989" width="5.42578125" style="599" customWidth="1"/>
    <col min="11990" max="11990" width="43.85546875" style="599" customWidth="1"/>
    <col min="11991" max="11991" width="7.5703125" style="599" bestFit="1" customWidth="1"/>
    <col min="11992" max="11992" width="8.7109375" style="599" customWidth="1"/>
    <col min="11993" max="11993" width="11" style="599" customWidth="1"/>
    <col min="11994" max="11994" width="24" style="599" customWidth="1"/>
    <col min="11995" max="12244" width="8.85546875" style="599"/>
    <col min="12245" max="12245" width="5.42578125" style="599" customWidth="1"/>
    <col min="12246" max="12246" width="43.85546875" style="599" customWidth="1"/>
    <col min="12247" max="12247" width="7.5703125" style="599" bestFit="1" customWidth="1"/>
    <col min="12248" max="12248" width="8.7109375" style="599" customWidth="1"/>
    <col min="12249" max="12249" width="11" style="599" customWidth="1"/>
    <col min="12250" max="12250" width="24" style="599" customWidth="1"/>
    <col min="12251" max="12500" width="8.85546875" style="599"/>
    <col min="12501" max="12501" width="5.42578125" style="599" customWidth="1"/>
    <col min="12502" max="12502" width="43.85546875" style="599" customWidth="1"/>
    <col min="12503" max="12503" width="7.5703125" style="599" bestFit="1" customWidth="1"/>
    <col min="12504" max="12504" width="8.7109375" style="599" customWidth="1"/>
    <col min="12505" max="12505" width="11" style="599" customWidth="1"/>
    <col min="12506" max="12506" width="24" style="599" customWidth="1"/>
    <col min="12507" max="12756" width="8.85546875" style="599"/>
    <col min="12757" max="12757" width="5.42578125" style="599" customWidth="1"/>
    <col min="12758" max="12758" width="43.85546875" style="599" customWidth="1"/>
    <col min="12759" max="12759" width="7.5703125" style="599" bestFit="1" customWidth="1"/>
    <col min="12760" max="12760" width="8.7109375" style="599" customWidth="1"/>
    <col min="12761" max="12761" width="11" style="599" customWidth="1"/>
    <col min="12762" max="12762" width="24" style="599" customWidth="1"/>
    <col min="12763" max="13012" width="8.85546875" style="599"/>
    <col min="13013" max="13013" width="5.42578125" style="599" customWidth="1"/>
    <col min="13014" max="13014" width="43.85546875" style="599" customWidth="1"/>
    <col min="13015" max="13015" width="7.5703125" style="599" bestFit="1" customWidth="1"/>
    <col min="13016" max="13016" width="8.7109375" style="599" customWidth="1"/>
    <col min="13017" max="13017" width="11" style="599" customWidth="1"/>
    <col min="13018" max="13018" width="24" style="599" customWidth="1"/>
    <col min="13019" max="13268" width="8.85546875" style="599"/>
    <col min="13269" max="13269" width="5.42578125" style="599" customWidth="1"/>
    <col min="13270" max="13270" width="43.85546875" style="599" customWidth="1"/>
    <col min="13271" max="13271" width="7.5703125" style="599" bestFit="1" customWidth="1"/>
    <col min="13272" max="13272" width="8.7109375" style="599" customWidth="1"/>
    <col min="13273" max="13273" width="11" style="599" customWidth="1"/>
    <col min="13274" max="13274" width="24" style="599" customWidth="1"/>
    <col min="13275" max="13524" width="8.85546875" style="599"/>
    <col min="13525" max="13525" width="5.42578125" style="599" customWidth="1"/>
    <col min="13526" max="13526" width="43.85546875" style="599" customWidth="1"/>
    <col min="13527" max="13527" width="7.5703125" style="599" bestFit="1" customWidth="1"/>
    <col min="13528" max="13528" width="8.7109375" style="599" customWidth="1"/>
    <col min="13529" max="13529" width="11" style="599" customWidth="1"/>
    <col min="13530" max="13530" width="24" style="599" customWidth="1"/>
    <col min="13531" max="13780" width="8.85546875" style="599"/>
    <col min="13781" max="13781" width="5.42578125" style="599" customWidth="1"/>
    <col min="13782" max="13782" width="43.85546875" style="599" customWidth="1"/>
    <col min="13783" max="13783" width="7.5703125" style="599" bestFit="1" customWidth="1"/>
    <col min="13784" max="13784" width="8.7109375" style="599" customWidth="1"/>
    <col min="13785" max="13785" width="11" style="599" customWidth="1"/>
    <col min="13786" max="13786" width="24" style="599" customWidth="1"/>
    <col min="13787" max="14036" width="8.85546875" style="599"/>
    <col min="14037" max="14037" width="5.42578125" style="599" customWidth="1"/>
    <col min="14038" max="14038" width="43.85546875" style="599" customWidth="1"/>
    <col min="14039" max="14039" width="7.5703125" style="599" bestFit="1" customWidth="1"/>
    <col min="14040" max="14040" width="8.7109375" style="599" customWidth="1"/>
    <col min="14041" max="14041" width="11" style="599" customWidth="1"/>
    <col min="14042" max="14042" width="24" style="599" customWidth="1"/>
    <col min="14043" max="14292" width="8.85546875" style="599"/>
    <col min="14293" max="14293" width="5.42578125" style="599" customWidth="1"/>
    <col min="14294" max="14294" width="43.85546875" style="599" customWidth="1"/>
    <col min="14295" max="14295" width="7.5703125" style="599" bestFit="1" customWidth="1"/>
    <col min="14296" max="14296" width="8.7109375" style="599" customWidth="1"/>
    <col min="14297" max="14297" width="11" style="599" customWidth="1"/>
    <col min="14298" max="14298" width="24" style="599" customWidth="1"/>
    <col min="14299" max="14548" width="8.85546875" style="599"/>
    <col min="14549" max="14549" width="5.42578125" style="599" customWidth="1"/>
    <col min="14550" max="14550" width="43.85546875" style="599" customWidth="1"/>
    <col min="14551" max="14551" width="7.5703125" style="599" bestFit="1" customWidth="1"/>
    <col min="14552" max="14552" width="8.7109375" style="599" customWidth="1"/>
    <col min="14553" max="14553" width="11" style="599" customWidth="1"/>
    <col min="14554" max="14554" width="24" style="599" customWidth="1"/>
    <col min="14555" max="14804" width="8.85546875" style="599"/>
    <col min="14805" max="14805" width="5.42578125" style="599" customWidth="1"/>
    <col min="14806" max="14806" width="43.85546875" style="599" customWidth="1"/>
    <col min="14807" max="14807" width="7.5703125" style="599" bestFit="1" customWidth="1"/>
    <col min="14808" max="14808" width="8.7109375" style="599" customWidth="1"/>
    <col min="14809" max="14809" width="11" style="599" customWidth="1"/>
    <col min="14810" max="14810" width="24" style="599" customWidth="1"/>
    <col min="14811" max="15060" width="8.85546875" style="599"/>
    <col min="15061" max="15061" width="5.42578125" style="599" customWidth="1"/>
    <col min="15062" max="15062" width="43.85546875" style="599" customWidth="1"/>
    <col min="15063" max="15063" width="7.5703125" style="599" bestFit="1" customWidth="1"/>
    <col min="15064" max="15064" width="8.7109375" style="599" customWidth="1"/>
    <col min="15065" max="15065" width="11" style="599" customWidth="1"/>
    <col min="15066" max="15066" width="24" style="599" customWidth="1"/>
    <col min="15067" max="15316" width="8.85546875" style="599"/>
    <col min="15317" max="15317" width="5.42578125" style="599" customWidth="1"/>
    <col min="15318" max="15318" width="43.85546875" style="599" customWidth="1"/>
    <col min="15319" max="15319" width="7.5703125" style="599" bestFit="1" customWidth="1"/>
    <col min="15320" max="15320" width="8.7109375" style="599" customWidth="1"/>
    <col min="15321" max="15321" width="11" style="599" customWidth="1"/>
    <col min="15322" max="15322" width="24" style="599" customWidth="1"/>
    <col min="15323" max="15572" width="8.85546875" style="599"/>
    <col min="15573" max="15573" width="5.42578125" style="599" customWidth="1"/>
    <col min="15574" max="15574" width="43.85546875" style="599" customWidth="1"/>
    <col min="15575" max="15575" width="7.5703125" style="599" bestFit="1" customWidth="1"/>
    <col min="15576" max="15576" width="8.7109375" style="599" customWidth="1"/>
    <col min="15577" max="15577" width="11" style="599" customWidth="1"/>
    <col min="15578" max="15578" width="24" style="599" customWidth="1"/>
    <col min="15579" max="15828" width="8.85546875" style="599"/>
    <col min="15829" max="15829" width="5.42578125" style="599" customWidth="1"/>
    <col min="15830" max="15830" width="43.85546875" style="599" customWidth="1"/>
    <col min="15831" max="15831" width="7.5703125" style="599" bestFit="1" customWidth="1"/>
    <col min="15832" max="15832" width="8.7109375" style="599" customWidth="1"/>
    <col min="15833" max="15833" width="11" style="599" customWidth="1"/>
    <col min="15834" max="15834" width="24" style="599" customWidth="1"/>
    <col min="15835" max="16084" width="8.85546875" style="599"/>
    <col min="16085" max="16085" width="5.42578125" style="599" customWidth="1"/>
    <col min="16086" max="16086" width="43.85546875" style="599" customWidth="1"/>
    <col min="16087" max="16087" width="7.5703125" style="599" bestFit="1" customWidth="1"/>
    <col min="16088" max="16088" width="8.7109375" style="599" customWidth="1"/>
    <col min="16089" max="16089" width="11" style="599" customWidth="1"/>
    <col min="16090" max="16090" width="24" style="599" customWidth="1"/>
    <col min="16091" max="16384" width="8.85546875" style="599"/>
  </cols>
  <sheetData>
    <row r="1" spans="1:58" x14ac:dyDescent="0.2">
      <c r="A1" s="598"/>
      <c r="B1" s="598"/>
      <c r="J1" s="602"/>
      <c r="K1" s="602"/>
      <c r="L1" s="602"/>
      <c r="M1" s="602"/>
      <c r="N1" s="602"/>
      <c r="O1" s="602"/>
      <c r="P1" s="602"/>
      <c r="Q1" s="602"/>
      <c r="R1" s="602"/>
      <c r="S1" s="602"/>
      <c r="T1" s="602"/>
      <c r="U1" s="602"/>
      <c r="V1" s="602"/>
      <c r="W1" s="602"/>
      <c r="X1" s="602"/>
      <c r="Y1" s="602"/>
      <c r="Z1" s="602"/>
      <c r="AA1" s="602"/>
      <c r="AB1" s="602"/>
      <c r="AC1" s="602"/>
      <c r="AD1" s="602"/>
      <c r="AE1" s="602"/>
      <c r="AF1" s="602"/>
      <c r="AG1" s="602"/>
      <c r="AH1" s="602"/>
      <c r="AI1" s="602"/>
      <c r="AJ1" s="602"/>
      <c r="AK1" s="602"/>
      <c r="AL1" s="602"/>
      <c r="AM1" s="602"/>
      <c r="AN1" s="602"/>
      <c r="AO1" s="602"/>
      <c r="AP1" s="602"/>
      <c r="AQ1" s="602"/>
      <c r="AR1" s="602"/>
      <c r="AS1" s="602"/>
      <c r="AT1" s="602"/>
      <c r="AU1" s="602"/>
      <c r="AV1" s="602"/>
      <c r="AW1" s="602"/>
      <c r="AX1" s="602"/>
      <c r="AY1" s="602"/>
      <c r="AZ1" s="602"/>
      <c r="BA1" s="602"/>
      <c r="BB1" s="602"/>
      <c r="BC1" s="602"/>
      <c r="BD1" s="602"/>
      <c r="BE1" s="602"/>
    </row>
    <row r="2" spans="1:58" ht="74.25" customHeight="1" thickBot="1" x14ac:dyDescent="0.3">
      <c r="A2" s="598"/>
      <c r="B2" s="602"/>
      <c r="C2" s="940" t="s">
        <v>679</v>
      </c>
      <c r="D2" s="940"/>
      <c r="E2" s="940"/>
      <c r="F2" s="940"/>
      <c r="G2" s="940"/>
      <c r="H2" s="940"/>
      <c r="I2" s="940"/>
      <c r="N2" s="602"/>
      <c r="O2" s="602"/>
      <c r="P2" s="602"/>
      <c r="Q2" s="602"/>
      <c r="R2" s="602"/>
      <c r="S2" s="602"/>
      <c r="T2" s="602"/>
      <c r="U2" s="602"/>
      <c r="V2" s="602"/>
      <c r="W2" s="602"/>
      <c r="X2" s="602"/>
      <c r="Y2" s="602"/>
      <c r="Z2" s="602"/>
      <c r="AA2" s="602"/>
      <c r="AB2" s="602"/>
      <c r="AC2" s="602"/>
      <c r="AD2" s="602"/>
      <c r="AE2" s="602"/>
      <c r="AF2" s="602"/>
      <c r="AG2" s="602"/>
      <c r="AH2" s="602"/>
      <c r="AI2" s="602"/>
      <c r="AJ2" s="602"/>
      <c r="AK2" s="602"/>
      <c r="AL2" s="602"/>
      <c r="AM2" s="602"/>
      <c r="AN2" s="602"/>
      <c r="AO2" s="602"/>
      <c r="AP2" s="602"/>
      <c r="AQ2" s="602"/>
      <c r="AR2" s="602"/>
      <c r="AS2" s="602"/>
      <c r="AT2" s="602"/>
      <c r="AU2" s="602"/>
      <c r="AV2" s="602"/>
      <c r="AW2" s="602"/>
      <c r="AX2" s="602"/>
      <c r="AY2" s="602"/>
      <c r="AZ2" s="602"/>
      <c r="BA2" s="602"/>
      <c r="BB2" s="602"/>
      <c r="BC2" s="602"/>
      <c r="BD2" s="602"/>
      <c r="BE2" s="602"/>
    </row>
    <row r="3" spans="1:58" ht="15.75" customHeight="1" thickTop="1" x14ac:dyDescent="0.2">
      <c r="A3" s="598"/>
      <c r="B3" s="602"/>
      <c r="C3" s="941" t="s">
        <v>638</v>
      </c>
      <c r="D3" s="941"/>
      <c r="E3" s="941" t="s">
        <v>640</v>
      </c>
      <c r="F3" s="941"/>
      <c r="G3" s="941"/>
      <c r="H3" s="941"/>
      <c r="I3" s="941"/>
      <c r="N3" s="602"/>
      <c r="O3" s="602"/>
      <c r="P3" s="602"/>
      <c r="Q3" s="602"/>
      <c r="R3" s="602"/>
      <c r="S3" s="602"/>
      <c r="T3" s="602"/>
      <c r="U3" s="602"/>
      <c r="V3" s="602"/>
      <c r="W3" s="602"/>
      <c r="X3" s="602"/>
      <c r="Y3" s="602"/>
      <c r="Z3" s="602"/>
      <c r="AA3" s="602"/>
      <c r="AB3" s="602"/>
      <c r="AC3" s="602"/>
      <c r="AD3" s="602"/>
      <c r="AE3" s="602"/>
      <c r="AF3" s="602"/>
      <c r="AG3" s="602"/>
      <c r="AH3" s="602"/>
      <c r="AI3" s="602"/>
      <c r="AJ3" s="602"/>
      <c r="AK3" s="602"/>
      <c r="AL3" s="602"/>
      <c r="AM3" s="602"/>
      <c r="AN3" s="602"/>
      <c r="AO3" s="602"/>
      <c r="AP3" s="602"/>
      <c r="AQ3" s="602"/>
      <c r="AR3" s="602"/>
      <c r="AS3" s="602"/>
      <c r="AT3" s="602"/>
      <c r="AU3" s="602"/>
      <c r="AV3" s="602"/>
      <c r="AW3" s="602"/>
      <c r="AX3" s="602"/>
      <c r="AY3" s="602"/>
      <c r="AZ3" s="602"/>
      <c r="BA3" s="602"/>
      <c r="BB3" s="602"/>
      <c r="BC3" s="602"/>
      <c r="BD3" s="602"/>
      <c r="BE3" s="602"/>
    </row>
    <row r="4" spans="1:58" x14ac:dyDescent="0.2">
      <c r="A4" s="598"/>
      <c r="B4" s="602"/>
      <c r="C4" s="594" t="s">
        <v>639</v>
      </c>
      <c r="D4" s="594"/>
      <c r="E4" s="589" t="s">
        <v>641</v>
      </c>
      <c r="F4" s="589"/>
      <c r="G4" s="589"/>
      <c r="H4" s="589"/>
      <c r="I4" s="589"/>
      <c r="N4" s="602"/>
      <c r="O4" s="602"/>
      <c r="P4" s="602"/>
      <c r="Q4" s="602"/>
      <c r="R4" s="602"/>
      <c r="S4" s="602"/>
      <c r="T4" s="602"/>
      <c r="U4" s="602"/>
      <c r="V4" s="602"/>
      <c r="W4" s="602"/>
      <c r="X4" s="602"/>
      <c r="Y4" s="602"/>
      <c r="Z4" s="602"/>
      <c r="AA4" s="602"/>
      <c r="AB4" s="602"/>
      <c r="AC4" s="602"/>
      <c r="AD4" s="602"/>
      <c r="AE4" s="602"/>
      <c r="AF4" s="602"/>
      <c r="AG4" s="602"/>
      <c r="AH4" s="602"/>
      <c r="AI4" s="602"/>
      <c r="AJ4" s="602"/>
      <c r="AK4" s="602"/>
      <c r="AL4" s="602"/>
      <c r="AM4" s="602"/>
      <c r="AN4" s="602"/>
      <c r="AO4" s="602"/>
      <c r="AP4" s="602"/>
      <c r="AQ4" s="602"/>
      <c r="AR4" s="602"/>
      <c r="AS4" s="602"/>
      <c r="AT4" s="602"/>
      <c r="AU4" s="602"/>
      <c r="AV4" s="602"/>
      <c r="AW4" s="602"/>
      <c r="AX4" s="602"/>
      <c r="AY4" s="602"/>
      <c r="AZ4" s="602"/>
      <c r="BA4" s="602"/>
      <c r="BB4" s="602"/>
      <c r="BC4" s="602"/>
      <c r="BD4" s="602"/>
      <c r="BE4" s="602"/>
    </row>
    <row r="5" spans="1:58" ht="20.25" customHeight="1" x14ac:dyDescent="0.25">
      <c r="A5" s="598"/>
      <c r="B5" s="602"/>
      <c r="C5" s="604" t="s">
        <v>682</v>
      </c>
      <c r="D5" s="604"/>
      <c r="E5" s="592" t="s">
        <v>986</v>
      </c>
      <c r="F5" s="593"/>
      <c r="G5" s="593"/>
      <c r="H5" s="593"/>
      <c r="I5" s="605"/>
      <c r="N5" s="602"/>
      <c r="O5" s="602"/>
      <c r="P5" s="602"/>
      <c r="Q5" s="602"/>
      <c r="R5" s="602"/>
      <c r="S5" s="602"/>
      <c r="T5" s="602"/>
      <c r="U5" s="602"/>
      <c r="V5" s="602"/>
      <c r="W5" s="602"/>
      <c r="X5" s="602"/>
      <c r="Y5" s="602"/>
      <c r="Z5" s="602"/>
      <c r="AA5" s="602"/>
      <c r="AB5" s="602"/>
      <c r="AC5" s="602"/>
      <c r="AD5" s="602"/>
      <c r="AE5" s="602"/>
      <c r="AF5" s="602"/>
      <c r="AG5" s="602"/>
      <c r="AH5" s="602"/>
      <c r="AI5" s="602"/>
      <c r="AJ5" s="602"/>
      <c r="AK5" s="602"/>
      <c r="AL5" s="602"/>
      <c r="AM5" s="602"/>
      <c r="AN5" s="602"/>
      <c r="AO5" s="602"/>
      <c r="AP5" s="602"/>
      <c r="AQ5" s="602"/>
      <c r="AR5" s="602"/>
      <c r="AS5" s="602"/>
      <c r="AT5" s="602"/>
      <c r="AU5" s="602"/>
      <c r="AV5" s="602"/>
      <c r="AW5" s="602"/>
      <c r="AX5" s="602"/>
      <c r="AY5" s="602"/>
      <c r="AZ5" s="602"/>
      <c r="BA5" s="602"/>
      <c r="BB5" s="602"/>
      <c r="BC5" s="602"/>
      <c r="BD5" s="602"/>
      <c r="BE5" s="602"/>
    </row>
    <row r="6" spans="1:58" ht="41.25" customHeight="1" x14ac:dyDescent="0.25">
      <c r="A6" s="598"/>
      <c r="B6" s="602"/>
      <c r="C6" s="942" t="s">
        <v>267</v>
      </c>
      <c r="D6" s="942"/>
      <c r="E6" s="606"/>
      <c r="F6" s="607"/>
      <c r="G6" s="607"/>
      <c r="H6" s="607"/>
      <c r="N6" s="602"/>
      <c r="O6" s="602"/>
      <c r="P6" s="602"/>
      <c r="Q6" s="602"/>
      <c r="R6" s="602"/>
      <c r="S6" s="602"/>
      <c r="T6" s="602"/>
      <c r="U6" s="602"/>
      <c r="V6" s="602"/>
      <c r="W6" s="602"/>
      <c r="X6" s="602"/>
      <c r="Y6" s="602"/>
      <c r="Z6" s="602"/>
      <c r="AA6" s="602"/>
      <c r="AB6" s="602"/>
      <c r="AC6" s="602"/>
      <c r="AD6" s="602"/>
      <c r="AE6" s="602"/>
      <c r="AF6" s="602"/>
      <c r="AG6" s="602"/>
      <c r="AH6" s="602"/>
      <c r="AI6" s="602"/>
      <c r="AJ6" s="602"/>
      <c r="AK6" s="602"/>
      <c r="AL6" s="602"/>
      <c r="AM6" s="602"/>
      <c r="AN6" s="602"/>
      <c r="AO6" s="602"/>
      <c r="AP6" s="602"/>
      <c r="AQ6" s="602"/>
      <c r="AR6" s="602"/>
      <c r="AS6" s="602"/>
      <c r="AT6" s="602"/>
      <c r="AU6" s="602"/>
      <c r="AV6" s="602"/>
      <c r="AW6" s="602"/>
      <c r="AX6" s="602"/>
      <c r="AY6" s="602"/>
      <c r="AZ6" s="602"/>
      <c r="BA6" s="602"/>
      <c r="BB6" s="602"/>
      <c r="BC6" s="602"/>
      <c r="BD6" s="602"/>
      <c r="BE6" s="602"/>
    </row>
    <row r="7" spans="1:58" ht="32.25" customHeight="1" x14ac:dyDescent="0.25">
      <c r="A7" s="598"/>
      <c r="B7" s="602"/>
      <c r="C7" s="943" t="s">
        <v>150</v>
      </c>
      <c r="D7" s="943"/>
      <c r="E7" s="944"/>
      <c r="F7" s="944"/>
      <c r="G7" s="944"/>
      <c r="H7" s="944"/>
      <c r="I7" s="944"/>
      <c r="N7" s="602"/>
      <c r="O7" s="602"/>
      <c r="P7" s="602"/>
      <c r="Q7" s="602"/>
      <c r="R7" s="602"/>
      <c r="S7" s="602"/>
      <c r="T7" s="602"/>
      <c r="U7" s="602"/>
      <c r="V7" s="602"/>
      <c r="W7" s="602"/>
      <c r="X7" s="602"/>
      <c r="Y7" s="602"/>
      <c r="Z7" s="602"/>
      <c r="AA7" s="602"/>
      <c r="AB7" s="602"/>
      <c r="AC7" s="602"/>
      <c r="AD7" s="602"/>
      <c r="AE7" s="602"/>
      <c r="AF7" s="602"/>
      <c r="AG7" s="602"/>
      <c r="AH7" s="602"/>
      <c r="AI7" s="602"/>
      <c r="AJ7" s="602"/>
      <c r="AK7" s="602"/>
      <c r="AL7" s="602"/>
      <c r="AM7" s="602"/>
      <c r="AN7" s="602"/>
      <c r="AO7" s="602"/>
      <c r="AP7" s="602"/>
      <c r="AQ7" s="602"/>
      <c r="AR7" s="602"/>
      <c r="AS7" s="602"/>
      <c r="AT7" s="602"/>
      <c r="AU7" s="602"/>
      <c r="AV7" s="602"/>
      <c r="AW7" s="602"/>
      <c r="AX7" s="602"/>
      <c r="AY7" s="602"/>
      <c r="AZ7" s="602"/>
      <c r="BA7" s="602"/>
      <c r="BB7" s="602"/>
      <c r="BC7" s="602"/>
      <c r="BD7" s="602"/>
      <c r="BE7" s="602"/>
    </row>
    <row r="8" spans="1:58" ht="90.75" customHeight="1" x14ac:dyDescent="0.2">
      <c r="A8" s="598"/>
      <c r="B8" s="602"/>
      <c r="C8" s="939" t="s">
        <v>149</v>
      </c>
      <c r="D8" s="939"/>
      <c r="E8" s="939"/>
      <c r="F8" s="939"/>
      <c r="G8" s="939"/>
      <c r="H8" s="939"/>
      <c r="I8" s="939"/>
      <c r="N8" s="602"/>
      <c r="O8" s="602"/>
      <c r="P8" s="602"/>
      <c r="Q8" s="602"/>
      <c r="R8" s="602"/>
      <c r="S8" s="602"/>
      <c r="T8" s="602"/>
      <c r="U8" s="602"/>
      <c r="V8" s="602"/>
      <c r="W8" s="602"/>
      <c r="X8" s="602"/>
      <c r="Y8" s="602"/>
      <c r="Z8" s="602"/>
      <c r="AA8" s="602"/>
      <c r="AB8" s="602"/>
      <c r="AC8" s="602"/>
      <c r="AD8" s="602"/>
      <c r="AE8" s="602"/>
      <c r="AF8" s="602"/>
      <c r="AG8" s="602"/>
      <c r="AH8" s="602"/>
      <c r="AI8" s="602"/>
      <c r="AJ8" s="602"/>
      <c r="AK8" s="602"/>
      <c r="AL8" s="602"/>
      <c r="AM8" s="602"/>
      <c r="AN8" s="602"/>
      <c r="AO8" s="602"/>
      <c r="AP8" s="602"/>
      <c r="AQ8" s="602"/>
      <c r="AR8" s="602"/>
      <c r="AS8" s="602"/>
      <c r="AT8" s="602"/>
      <c r="AU8" s="602"/>
      <c r="AV8" s="602"/>
      <c r="AW8" s="602"/>
      <c r="AX8" s="602"/>
      <c r="AY8" s="602"/>
      <c r="AZ8" s="602"/>
      <c r="BA8" s="602"/>
      <c r="BB8" s="602"/>
      <c r="BC8" s="602"/>
      <c r="BD8" s="602"/>
      <c r="BE8" s="602"/>
    </row>
    <row r="9" spans="1:58" ht="23.25" customHeight="1" x14ac:dyDescent="0.2">
      <c r="A9" s="598"/>
      <c r="B9" s="602"/>
      <c r="C9" s="608"/>
      <c r="D9" s="608"/>
      <c r="E9" s="608"/>
      <c r="F9" s="608"/>
      <c r="G9" s="608"/>
      <c r="H9" s="608"/>
      <c r="I9" s="608"/>
      <c r="N9" s="602"/>
      <c r="O9" s="602"/>
      <c r="P9" s="602"/>
      <c r="Q9" s="602"/>
      <c r="R9" s="602"/>
      <c r="S9" s="602"/>
      <c r="T9" s="602"/>
      <c r="U9" s="602"/>
      <c r="V9" s="602"/>
      <c r="W9" s="602"/>
      <c r="X9" s="602"/>
      <c r="Y9" s="602"/>
      <c r="Z9" s="602"/>
      <c r="AA9" s="602"/>
      <c r="AB9" s="602"/>
      <c r="AC9" s="602"/>
      <c r="AD9" s="602"/>
      <c r="AE9" s="602"/>
      <c r="AF9" s="602"/>
      <c r="AG9" s="602"/>
      <c r="AH9" s="602"/>
      <c r="AI9" s="602"/>
      <c r="AJ9" s="602"/>
      <c r="AK9" s="602"/>
      <c r="AL9" s="602"/>
      <c r="AM9" s="602"/>
      <c r="AN9" s="602"/>
      <c r="AO9" s="602"/>
      <c r="AP9" s="602"/>
      <c r="AQ9" s="602"/>
      <c r="AR9" s="602"/>
      <c r="AS9" s="602"/>
      <c r="AT9" s="602"/>
      <c r="AU9" s="602"/>
      <c r="AV9" s="602"/>
      <c r="AW9" s="602"/>
      <c r="AX9" s="602"/>
      <c r="AY9" s="602"/>
      <c r="AZ9" s="602"/>
      <c r="BA9" s="602"/>
      <c r="BB9" s="602"/>
      <c r="BC9" s="602"/>
      <c r="BD9" s="602"/>
      <c r="BE9" s="602"/>
    </row>
    <row r="10" spans="1:58" s="609" customFormat="1" ht="21.75" customHeight="1" x14ac:dyDescent="0.2">
      <c r="A10" s="598"/>
      <c r="B10" s="602"/>
      <c r="C10" s="366">
        <v>1</v>
      </c>
      <c r="D10" s="367" t="s">
        <v>89</v>
      </c>
      <c r="E10" s="876" t="s">
        <v>58</v>
      </c>
      <c r="F10" s="877"/>
      <c r="G10" s="877"/>
      <c r="H10" s="877"/>
      <c r="I10" s="878"/>
      <c r="J10" s="599"/>
      <c r="K10" s="599"/>
      <c r="L10" s="599"/>
      <c r="M10" s="599"/>
      <c r="N10" s="602"/>
      <c r="O10" s="602"/>
      <c r="P10" s="602"/>
      <c r="Q10" s="602"/>
      <c r="R10" s="602"/>
      <c r="S10" s="602"/>
      <c r="T10" s="602"/>
      <c r="U10" s="602"/>
      <c r="V10" s="602"/>
      <c r="W10" s="602"/>
      <c r="X10" s="602"/>
      <c r="Y10" s="602"/>
      <c r="Z10" s="602"/>
      <c r="AA10" s="602"/>
      <c r="AB10" s="602"/>
      <c r="AC10" s="602"/>
      <c r="AD10" s="602"/>
      <c r="AE10" s="602"/>
      <c r="AF10" s="602"/>
      <c r="AG10" s="602"/>
      <c r="AH10" s="602"/>
      <c r="AI10" s="602"/>
      <c r="AJ10" s="602"/>
      <c r="AK10" s="602"/>
      <c r="AL10" s="602"/>
      <c r="AM10" s="602"/>
      <c r="AN10" s="602"/>
      <c r="AO10" s="602"/>
      <c r="AP10" s="602"/>
      <c r="AQ10" s="602"/>
      <c r="AR10" s="602"/>
      <c r="AS10" s="602"/>
      <c r="AT10" s="602"/>
      <c r="AU10" s="602"/>
      <c r="AV10" s="602"/>
      <c r="AW10" s="602"/>
      <c r="AX10" s="602"/>
      <c r="AY10" s="602"/>
      <c r="AZ10" s="602"/>
      <c r="BA10" s="602"/>
      <c r="BB10" s="602"/>
      <c r="BC10" s="602"/>
      <c r="BD10" s="602"/>
      <c r="BE10" s="602"/>
      <c r="BF10" s="602"/>
    </row>
    <row r="11" spans="1:58" s="609" customFormat="1" ht="38.25" x14ac:dyDescent="0.2">
      <c r="A11" s="598"/>
      <c r="B11" s="602"/>
      <c r="C11" s="610" t="s">
        <v>155</v>
      </c>
      <c r="D11" s="611" t="s">
        <v>105</v>
      </c>
      <c r="E11" s="611" t="s">
        <v>40</v>
      </c>
      <c r="F11" s="612" t="s">
        <v>175</v>
      </c>
      <c r="G11" s="610" t="s">
        <v>174</v>
      </c>
      <c r="H11" s="369" t="s">
        <v>176</v>
      </c>
      <c r="I11" s="613" t="s">
        <v>156</v>
      </c>
      <c r="J11" s="599"/>
      <c r="K11" s="599"/>
      <c r="L11" s="599"/>
      <c r="M11" s="599"/>
      <c r="N11" s="602"/>
      <c r="O11" s="602"/>
      <c r="P11" s="602"/>
      <c r="Q11" s="602"/>
      <c r="R11" s="602"/>
      <c r="S11" s="602"/>
      <c r="T11" s="602"/>
      <c r="U11" s="602"/>
      <c r="V11" s="602"/>
      <c r="W11" s="602"/>
      <c r="X11" s="602"/>
      <c r="Y11" s="602"/>
      <c r="Z11" s="602"/>
      <c r="AA11" s="602"/>
      <c r="AB11" s="602"/>
      <c r="AC11" s="602"/>
      <c r="AD11" s="602"/>
      <c r="AE11" s="602"/>
      <c r="AF11" s="602"/>
      <c r="AG11" s="602"/>
      <c r="AH11" s="602"/>
      <c r="AI11" s="602"/>
      <c r="AJ11" s="602"/>
      <c r="AK11" s="602"/>
      <c r="AL11" s="602"/>
      <c r="AM11" s="602"/>
      <c r="AN11" s="602"/>
      <c r="AO11" s="602"/>
      <c r="AP11" s="602"/>
      <c r="AQ11" s="602"/>
      <c r="AR11" s="602"/>
      <c r="AS11" s="602"/>
      <c r="AT11" s="602"/>
      <c r="AU11" s="602"/>
      <c r="AV11" s="602"/>
      <c r="AW11" s="602"/>
      <c r="AX11" s="602"/>
      <c r="AY11" s="602"/>
      <c r="AZ11" s="602"/>
      <c r="BA11" s="602"/>
      <c r="BB11" s="602"/>
      <c r="BC11" s="602"/>
      <c r="BD11" s="602"/>
      <c r="BE11" s="602"/>
      <c r="BF11" s="602"/>
    </row>
    <row r="12" spans="1:58" s="609" customFormat="1" x14ac:dyDescent="0.2">
      <c r="A12" s="598"/>
      <c r="B12" s="602"/>
      <c r="C12" s="612" t="s">
        <v>41</v>
      </c>
      <c r="D12" s="612" t="s">
        <v>42</v>
      </c>
      <c r="E12" s="614" t="s">
        <v>43</v>
      </c>
      <c r="F12" s="497" t="s">
        <v>44</v>
      </c>
      <c r="G12" s="615" t="s">
        <v>45</v>
      </c>
      <c r="H12" s="371" t="s">
        <v>46</v>
      </c>
      <c r="I12" s="616" t="s">
        <v>47</v>
      </c>
      <c r="J12" s="599"/>
      <c r="K12" s="599"/>
      <c r="L12" s="599"/>
      <c r="M12" s="599"/>
      <c r="N12" s="602"/>
      <c r="O12" s="602"/>
      <c r="P12" s="602"/>
      <c r="Q12" s="602"/>
      <c r="R12" s="602"/>
      <c r="S12" s="602"/>
      <c r="T12" s="602"/>
      <c r="U12" s="602"/>
      <c r="V12" s="602"/>
      <c r="W12" s="602"/>
      <c r="X12" s="602"/>
      <c r="Y12" s="602"/>
      <c r="Z12" s="602"/>
      <c r="AA12" s="602"/>
      <c r="AB12" s="602"/>
      <c r="AC12" s="602"/>
      <c r="AD12" s="602"/>
      <c r="AE12" s="602"/>
      <c r="AF12" s="602"/>
      <c r="AG12" s="602"/>
      <c r="AH12" s="602"/>
      <c r="AI12" s="602"/>
      <c r="AJ12" s="602"/>
      <c r="AK12" s="602"/>
      <c r="AL12" s="602"/>
      <c r="AM12" s="602"/>
      <c r="AN12" s="602"/>
      <c r="AO12" s="602"/>
      <c r="AP12" s="602"/>
      <c r="AQ12" s="602"/>
      <c r="AR12" s="602"/>
      <c r="AS12" s="602"/>
      <c r="AT12" s="602"/>
      <c r="AU12" s="602"/>
      <c r="AV12" s="602"/>
      <c r="AW12" s="602"/>
      <c r="AX12" s="602"/>
      <c r="AY12" s="602"/>
      <c r="AZ12" s="602"/>
      <c r="BA12" s="602"/>
      <c r="BB12" s="602"/>
      <c r="BC12" s="602"/>
      <c r="BD12" s="602"/>
      <c r="BE12" s="602"/>
      <c r="BF12" s="602"/>
    </row>
    <row r="13" spans="1:58" s="609" customFormat="1" x14ac:dyDescent="0.2">
      <c r="A13" s="598"/>
      <c r="B13" s="602"/>
      <c r="C13" s="198">
        <v>1.1000000000000001</v>
      </c>
      <c r="D13" s="590" t="s">
        <v>90</v>
      </c>
      <c r="E13" s="148" t="s">
        <v>48</v>
      </c>
      <c r="F13" s="148"/>
      <c r="G13" s="148"/>
      <c r="H13" s="148"/>
      <c r="I13" s="148"/>
      <c r="J13" s="599"/>
      <c r="K13" s="599"/>
      <c r="L13" s="599"/>
      <c r="M13" s="599"/>
      <c r="N13" s="602"/>
      <c r="O13" s="602"/>
      <c r="P13" s="602"/>
      <c r="Q13" s="602"/>
      <c r="R13" s="602"/>
      <c r="S13" s="602"/>
      <c r="T13" s="602"/>
      <c r="U13" s="602"/>
      <c r="V13" s="602"/>
      <c r="W13" s="602"/>
      <c r="X13" s="602"/>
      <c r="Y13" s="602"/>
      <c r="Z13" s="602"/>
      <c r="AA13" s="602"/>
      <c r="AB13" s="602"/>
      <c r="AC13" s="602"/>
      <c r="AD13" s="602"/>
      <c r="AE13" s="602"/>
      <c r="AF13" s="602"/>
      <c r="AG13" s="602"/>
      <c r="AH13" s="602"/>
      <c r="AI13" s="602"/>
      <c r="AJ13" s="602"/>
      <c r="AK13" s="602"/>
      <c r="AL13" s="602"/>
      <c r="AM13" s="602"/>
      <c r="AN13" s="602"/>
      <c r="AO13" s="602"/>
      <c r="AP13" s="602"/>
      <c r="AQ13" s="602"/>
      <c r="AR13" s="602"/>
      <c r="AS13" s="602"/>
      <c r="AT13" s="602"/>
      <c r="AU13" s="602"/>
      <c r="AV13" s="602"/>
      <c r="AW13" s="602"/>
      <c r="AX13" s="602"/>
      <c r="AY13" s="602"/>
      <c r="AZ13" s="602"/>
      <c r="BA13" s="602"/>
      <c r="BB13" s="602"/>
      <c r="BC13" s="602"/>
      <c r="BD13" s="602"/>
      <c r="BE13" s="602"/>
      <c r="BF13" s="602"/>
    </row>
    <row r="14" spans="1:58" s="609" customFormat="1" ht="38.25" x14ac:dyDescent="0.25">
      <c r="A14" s="598"/>
      <c r="B14" s="602"/>
      <c r="C14" s="658" t="s">
        <v>0</v>
      </c>
      <c r="D14" s="58" t="s">
        <v>91</v>
      </c>
      <c r="E14" s="411" t="s">
        <v>20</v>
      </c>
      <c r="F14" s="497" t="s">
        <v>173</v>
      </c>
      <c r="G14" s="60">
        <v>1</v>
      </c>
      <c r="H14" s="61"/>
      <c r="I14" s="61">
        <f>G14*H14</f>
        <v>0</v>
      </c>
      <c r="J14" s="599"/>
      <c r="K14" s="599"/>
      <c r="L14" s="599"/>
      <c r="M14" s="599"/>
      <c r="N14" s="602"/>
      <c r="O14" s="602"/>
      <c r="P14" s="602"/>
      <c r="Q14" s="602"/>
      <c r="R14" s="602"/>
      <c r="S14" s="602"/>
      <c r="T14" s="602"/>
      <c r="U14" s="602"/>
      <c r="V14" s="602"/>
      <c r="W14" s="602"/>
      <c r="X14" s="602"/>
      <c r="Y14" s="602"/>
      <c r="Z14" s="602"/>
      <c r="AA14" s="602"/>
      <c r="AB14" s="602"/>
      <c r="AC14" s="602"/>
      <c r="AD14" s="602"/>
      <c r="AE14" s="602"/>
      <c r="AF14" s="602"/>
      <c r="AG14" s="602"/>
      <c r="AH14" s="602"/>
      <c r="AI14" s="602"/>
      <c r="AJ14" s="602"/>
      <c r="AK14" s="602"/>
      <c r="AL14" s="602"/>
      <c r="AM14" s="602"/>
      <c r="AN14" s="602"/>
      <c r="AO14" s="602"/>
      <c r="AP14" s="602"/>
      <c r="AQ14" s="602"/>
      <c r="AR14" s="602"/>
      <c r="AS14" s="602"/>
      <c r="AT14" s="602"/>
      <c r="AU14" s="602"/>
      <c r="AV14" s="602"/>
      <c r="AW14" s="602"/>
      <c r="AX14" s="602"/>
      <c r="AY14" s="602"/>
      <c r="AZ14" s="602"/>
      <c r="BA14" s="602"/>
      <c r="BB14" s="602"/>
      <c r="BC14" s="602"/>
      <c r="BD14" s="602"/>
      <c r="BE14" s="602"/>
      <c r="BF14" s="602"/>
    </row>
    <row r="15" spans="1:58" s="609" customFormat="1" ht="63.75" x14ac:dyDescent="0.25">
      <c r="A15" s="598"/>
      <c r="B15" s="602"/>
      <c r="C15" s="658" t="s">
        <v>1</v>
      </c>
      <c r="D15" s="58" t="s">
        <v>92</v>
      </c>
      <c r="E15" s="411" t="s">
        <v>21</v>
      </c>
      <c r="F15" s="497" t="s">
        <v>173</v>
      </c>
      <c r="G15" s="60">
        <v>1</v>
      </c>
      <c r="H15" s="61"/>
      <c r="I15" s="61">
        <f>G15*H15</f>
        <v>0</v>
      </c>
      <c r="J15" s="599"/>
      <c r="K15" s="599"/>
      <c r="L15" s="599"/>
      <c r="M15" s="599"/>
      <c r="N15" s="602"/>
      <c r="O15" s="602"/>
      <c r="P15" s="602"/>
      <c r="Q15" s="602"/>
      <c r="R15" s="602"/>
      <c r="S15" s="602"/>
      <c r="T15" s="602"/>
      <c r="U15" s="602"/>
      <c r="V15" s="602"/>
      <c r="W15" s="602"/>
      <c r="X15" s="602"/>
      <c r="Y15" s="602"/>
      <c r="Z15" s="602"/>
      <c r="AA15" s="602"/>
      <c r="AB15" s="602"/>
      <c r="AC15" s="602"/>
      <c r="AD15" s="602"/>
      <c r="AE15" s="602"/>
      <c r="AF15" s="602"/>
      <c r="AG15" s="602"/>
      <c r="AH15" s="602"/>
      <c r="AI15" s="602"/>
      <c r="AJ15" s="602"/>
      <c r="AK15" s="602"/>
      <c r="AL15" s="602"/>
      <c r="AM15" s="602"/>
      <c r="AN15" s="602"/>
      <c r="AO15" s="602"/>
      <c r="AP15" s="602"/>
      <c r="AQ15" s="602"/>
      <c r="AR15" s="602"/>
      <c r="AS15" s="602"/>
      <c r="AT15" s="602"/>
      <c r="AU15" s="602"/>
      <c r="AV15" s="602"/>
      <c r="AW15" s="602"/>
      <c r="AX15" s="602"/>
      <c r="AY15" s="602"/>
      <c r="AZ15" s="602"/>
      <c r="BA15" s="602"/>
      <c r="BB15" s="602"/>
      <c r="BC15" s="602"/>
      <c r="BD15" s="602"/>
      <c r="BE15" s="602"/>
      <c r="BF15" s="602"/>
    </row>
    <row r="16" spans="1:58" s="609" customFormat="1" ht="51" x14ac:dyDescent="0.25">
      <c r="A16" s="598"/>
      <c r="B16" s="602"/>
      <c r="C16" s="658" t="s">
        <v>2</v>
      </c>
      <c r="D16" s="62" t="s">
        <v>93</v>
      </c>
      <c r="E16" s="411" t="s">
        <v>22</v>
      </c>
      <c r="F16" s="497" t="s">
        <v>173</v>
      </c>
      <c r="G16" s="60">
        <v>1</v>
      </c>
      <c r="H16" s="61"/>
      <c r="I16" s="61">
        <f>G16*H16</f>
        <v>0</v>
      </c>
      <c r="J16" s="599"/>
      <c r="K16" s="599"/>
      <c r="L16" s="599"/>
      <c r="M16" s="599"/>
      <c r="N16" s="602"/>
      <c r="O16" s="602"/>
      <c r="P16" s="602"/>
      <c r="Q16" s="602"/>
      <c r="R16" s="602"/>
      <c r="S16" s="602"/>
      <c r="T16" s="602"/>
      <c r="U16" s="602"/>
      <c r="V16" s="602"/>
      <c r="W16" s="602"/>
      <c r="X16" s="602"/>
      <c r="Y16" s="602"/>
      <c r="Z16" s="602"/>
      <c r="AA16" s="602"/>
      <c r="AB16" s="602"/>
      <c r="AC16" s="602"/>
      <c r="AD16" s="602"/>
      <c r="AE16" s="602"/>
      <c r="AF16" s="602"/>
      <c r="AG16" s="602"/>
      <c r="AH16" s="602"/>
      <c r="AI16" s="602"/>
      <c r="AJ16" s="602"/>
      <c r="AK16" s="602"/>
      <c r="AL16" s="602"/>
      <c r="AM16" s="602"/>
      <c r="AN16" s="602"/>
      <c r="AO16" s="602"/>
      <c r="AP16" s="602"/>
      <c r="AQ16" s="602"/>
      <c r="AR16" s="602"/>
      <c r="AS16" s="602"/>
      <c r="AT16" s="602"/>
      <c r="AU16" s="602"/>
      <c r="AV16" s="602"/>
      <c r="AW16" s="602"/>
      <c r="AX16" s="602"/>
      <c r="AY16" s="602"/>
      <c r="AZ16" s="602"/>
      <c r="BA16" s="602"/>
      <c r="BB16" s="602"/>
      <c r="BC16" s="602"/>
      <c r="BD16" s="602"/>
      <c r="BE16" s="602"/>
      <c r="BF16" s="602"/>
    </row>
    <row r="17" spans="1:58" s="609" customFormat="1" ht="76.5" x14ac:dyDescent="0.25">
      <c r="A17" s="598"/>
      <c r="B17" s="602"/>
      <c r="C17" s="382" t="s">
        <v>79</v>
      </c>
      <c r="D17" s="64" t="s">
        <v>94</v>
      </c>
      <c r="E17" s="64" t="s">
        <v>81</v>
      </c>
      <c r="F17" s="497" t="s">
        <v>173</v>
      </c>
      <c r="G17" s="60">
        <v>1</v>
      </c>
      <c r="H17" s="61"/>
      <c r="I17" s="61">
        <f>G17*H17</f>
        <v>0</v>
      </c>
      <c r="J17" s="599"/>
      <c r="K17" s="599"/>
      <c r="L17" s="599"/>
      <c r="M17" s="599"/>
      <c r="N17" s="602"/>
      <c r="O17" s="602"/>
      <c r="P17" s="602"/>
      <c r="Q17" s="602"/>
      <c r="R17" s="602"/>
      <c r="S17" s="602"/>
      <c r="T17" s="602"/>
      <c r="U17" s="602"/>
      <c r="V17" s="602"/>
      <c r="W17" s="602"/>
      <c r="X17" s="602"/>
      <c r="Y17" s="602"/>
      <c r="Z17" s="602"/>
      <c r="AA17" s="602"/>
      <c r="AB17" s="602"/>
      <c r="AC17" s="602"/>
      <c r="AD17" s="602"/>
      <c r="AE17" s="602"/>
      <c r="AF17" s="602"/>
      <c r="AG17" s="602"/>
      <c r="AH17" s="602"/>
      <c r="AI17" s="602"/>
      <c r="AJ17" s="602"/>
      <c r="AK17" s="602"/>
      <c r="AL17" s="602"/>
      <c r="AM17" s="602"/>
      <c r="AN17" s="602"/>
      <c r="AO17" s="602"/>
      <c r="AP17" s="602"/>
      <c r="AQ17" s="602"/>
      <c r="AR17" s="602"/>
      <c r="AS17" s="602"/>
      <c r="AT17" s="602"/>
      <c r="AU17" s="602"/>
      <c r="AV17" s="602"/>
      <c r="AW17" s="602"/>
      <c r="AX17" s="602"/>
      <c r="AY17" s="602"/>
      <c r="AZ17" s="602"/>
      <c r="BA17" s="602"/>
      <c r="BB17" s="602"/>
      <c r="BC17" s="602"/>
      <c r="BD17" s="602"/>
      <c r="BE17" s="602"/>
      <c r="BF17" s="602"/>
    </row>
    <row r="18" spans="1:58" x14ac:dyDescent="0.2">
      <c r="A18" s="598"/>
      <c r="B18" s="602"/>
      <c r="C18" s="945" t="s">
        <v>157</v>
      </c>
      <c r="D18" s="946"/>
      <c r="E18" s="946"/>
      <c r="F18" s="947"/>
      <c r="G18" s="947"/>
      <c r="H18" s="948"/>
      <c r="I18" s="373">
        <f>SUM(I14:I17)</f>
        <v>0</v>
      </c>
      <c r="N18" s="602"/>
      <c r="O18" s="602"/>
      <c r="P18" s="602"/>
      <c r="Q18" s="602"/>
      <c r="R18" s="602"/>
      <c r="S18" s="602"/>
      <c r="T18" s="602"/>
      <c r="U18" s="602"/>
      <c r="V18" s="602"/>
      <c r="W18" s="602"/>
      <c r="X18" s="602"/>
      <c r="Y18" s="602"/>
      <c r="Z18" s="602"/>
      <c r="AA18" s="602"/>
      <c r="AB18" s="602"/>
      <c r="AC18" s="602"/>
      <c r="AD18" s="602"/>
      <c r="AE18" s="602"/>
      <c r="AF18" s="602"/>
      <c r="AG18" s="602"/>
      <c r="AH18" s="602"/>
      <c r="AI18" s="602"/>
      <c r="AJ18" s="602"/>
      <c r="AK18" s="602"/>
      <c r="AL18" s="602"/>
      <c r="AM18" s="602"/>
      <c r="AN18" s="602"/>
      <c r="AO18" s="602"/>
      <c r="AP18" s="602"/>
      <c r="AQ18" s="602"/>
      <c r="AR18" s="602"/>
      <c r="AS18" s="602"/>
      <c r="AT18" s="602"/>
      <c r="AU18" s="602"/>
      <c r="AV18" s="602"/>
      <c r="AW18" s="602"/>
      <c r="AX18" s="602"/>
      <c r="AY18" s="602"/>
      <c r="AZ18" s="602"/>
      <c r="BA18" s="602"/>
      <c r="BB18" s="602"/>
      <c r="BC18" s="602"/>
      <c r="BD18" s="602"/>
      <c r="BE18" s="602"/>
      <c r="BF18" s="602"/>
    </row>
    <row r="19" spans="1:58" s="621" customFormat="1" x14ac:dyDescent="0.2">
      <c r="A19" s="617"/>
      <c r="B19" s="618"/>
      <c r="C19" s="619">
        <v>1.2</v>
      </c>
      <c r="D19" s="678" t="s">
        <v>95</v>
      </c>
      <c r="E19" s="376" t="s">
        <v>49</v>
      </c>
      <c r="F19" s="376"/>
      <c r="G19" s="376"/>
      <c r="H19" s="376"/>
      <c r="I19" s="376"/>
      <c r="J19" s="599"/>
      <c r="K19" s="620"/>
      <c r="L19" s="620"/>
      <c r="M19" s="620"/>
      <c r="N19" s="618"/>
      <c r="O19" s="618"/>
      <c r="P19" s="618"/>
      <c r="Q19" s="618"/>
      <c r="R19" s="618"/>
      <c r="S19" s="618"/>
      <c r="T19" s="618"/>
      <c r="U19" s="618"/>
      <c r="V19" s="618"/>
      <c r="W19" s="618"/>
      <c r="X19" s="618"/>
      <c r="Y19" s="618"/>
      <c r="Z19" s="618"/>
      <c r="AA19" s="618"/>
      <c r="AB19" s="618"/>
      <c r="AC19" s="618"/>
      <c r="AD19" s="618"/>
      <c r="AE19" s="618"/>
      <c r="AF19" s="618"/>
      <c r="AG19" s="618"/>
      <c r="AH19" s="618"/>
      <c r="AI19" s="618"/>
      <c r="AJ19" s="618"/>
      <c r="AK19" s="618"/>
      <c r="AL19" s="618"/>
      <c r="AM19" s="618"/>
      <c r="AN19" s="618"/>
      <c r="AO19" s="618"/>
      <c r="AP19" s="618"/>
      <c r="AQ19" s="618"/>
      <c r="AR19" s="618"/>
      <c r="AS19" s="618"/>
      <c r="AT19" s="618"/>
      <c r="AU19" s="618"/>
      <c r="AV19" s="618"/>
      <c r="AW19" s="618"/>
      <c r="AX19" s="618"/>
      <c r="AY19" s="618"/>
      <c r="AZ19" s="618"/>
      <c r="BA19" s="618"/>
      <c r="BB19" s="618"/>
      <c r="BC19" s="618"/>
      <c r="BD19" s="618"/>
      <c r="BE19" s="618"/>
      <c r="BF19" s="618"/>
    </row>
    <row r="20" spans="1:58" s="621" customFormat="1" ht="51" x14ac:dyDescent="0.2">
      <c r="A20" s="617"/>
      <c r="B20" s="618"/>
      <c r="C20" s="233" t="s">
        <v>64</v>
      </c>
      <c r="D20" s="64" t="s">
        <v>108</v>
      </c>
      <c r="E20" s="597" t="s">
        <v>65</v>
      </c>
      <c r="F20" s="139" t="s">
        <v>151</v>
      </c>
      <c r="G20" s="622">
        <f>SUM(G34:G40)</f>
        <v>24</v>
      </c>
      <c r="H20" s="623"/>
      <c r="I20" s="377">
        <f>G20*H20</f>
        <v>0</v>
      </c>
      <c r="J20" s="599"/>
      <c r="K20" s="620"/>
      <c r="L20" s="620"/>
      <c r="M20" s="620"/>
      <c r="N20" s="618"/>
      <c r="O20" s="618"/>
      <c r="P20" s="618"/>
      <c r="Q20" s="618"/>
      <c r="R20" s="618"/>
      <c r="S20" s="618"/>
      <c r="T20" s="618"/>
      <c r="U20" s="618"/>
      <c r="V20" s="618"/>
      <c r="W20" s="618"/>
      <c r="X20" s="618"/>
      <c r="Y20" s="618"/>
      <c r="Z20" s="618"/>
      <c r="AA20" s="618"/>
      <c r="AB20" s="618"/>
      <c r="AC20" s="618"/>
      <c r="AD20" s="618"/>
      <c r="AE20" s="618"/>
      <c r="AF20" s="618"/>
      <c r="AG20" s="618"/>
      <c r="AH20" s="618"/>
      <c r="AI20" s="618"/>
      <c r="AJ20" s="618"/>
      <c r="AK20" s="618"/>
      <c r="AL20" s="618"/>
      <c r="AM20" s="618"/>
      <c r="AN20" s="618"/>
      <c r="AO20" s="618"/>
      <c r="AP20" s="618"/>
      <c r="AQ20" s="618"/>
      <c r="AR20" s="618"/>
      <c r="AS20" s="618"/>
      <c r="AT20" s="618"/>
      <c r="AU20" s="618"/>
      <c r="AV20" s="618"/>
      <c r="AW20" s="618"/>
      <c r="AX20" s="618"/>
      <c r="AY20" s="618"/>
      <c r="AZ20" s="618"/>
      <c r="BA20" s="618"/>
      <c r="BB20" s="618"/>
      <c r="BC20" s="618"/>
      <c r="BD20" s="618"/>
      <c r="BE20" s="618"/>
      <c r="BF20" s="618"/>
    </row>
    <row r="21" spans="1:58" s="621" customFormat="1" ht="76.5" x14ac:dyDescent="0.2">
      <c r="A21" s="617"/>
      <c r="B21" s="618"/>
      <c r="C21" s="233" t="s">
        <v>66</v>
      </c>
      <c r="D21" s="64" t="s">
        <v>268</v>
      </c>
      <c r="E21" s="655" t="s">
        <v>67</v>
      </c>
      <c r="F21" s="233" t="s">
        <v>3</v>
      </c>
      <c r="G21" s="622">
        <v>150</v>
      </c>
      <c r="H21" s="623"/>
      <c r="I21" s="377">
        <f>G21*H21</f>
        <v>0</v>
      </c>
      <c r="J21" s="599"/>
      <c r="K21" s="620"/>
      <c r="L21" s="620"/>
      <c r="M21" s="620"/>
      <c r="N21" s="618"/>
      <c r="O21" s="618"/>
      <c r="P21" s="618"/>
      <c r="Q21" s="618"/>
      <c r="R21" s="618"/>
      <c r="S21" s="618"/>
      <c r="T21" s="618"/>
      <c r="U21" s="618"/>
      <c r="V21" s="618"/>
      <c r="W21" s="618"/>
      <c r="X21" s="618"/>
      <c r="Y21" s="618"/>
      <c r="Z21" s="618"/>
      <c r="AA21" s="618"/>
      <c r="AB21" s="618"/>
      <c r="AC21" s="618"/>
      <c r="AD21" s="618"/>
      <c r="AE21" s="618"/>
      <c r="AF21" s="618"/>
      <c r="AG21" s="618"/>
      <c r="AH21" s="618"/>
      <c r="AI21" s="618"/>
      <c r="AJ21" s="618"/>
      <c r="AK21" s="618"/>
      <c r="AL21" s="618"/>
      <c r="AM21" s="618"/>
      <c r="AN21" s="618"/>
      <c r="AO21" s="618"/>
      <c r="AP21" s="618"/>
      <c r="AQ21" s="618"/>
      <c r="AR21" s="618"/>
      <c r="AS21" s="618"/>
      <c r="AT21" s="618"/>
      <c r="AU21" s="618"/>
      <c r="AV21" s="618"/>
      <c r="AW21" s="618"/>
      <c r="AX21" s="618"/>
      <c r="AY21" s="618"/>
      <c r="AZ21" s="618"/>
      <c r="BA21" s="618"/>
      <c r="BB21" s="618"/>
      <c r="BC21" s="618"/>
      <c r="BD21" s="618"/>
      <c r="BE21" s="618"/>
      <c r="BF21" s="618"/>
    </row>
    <row r="22" spans="1:58" s="621" customFormat="1" ht="76.5" x14ac:dyDescent="0.2">
      <c r="A22" s="617"/>
      <c r="B22" s="618"/>
      <c r="C22" s="949" t="s">
        <v>68</v>
      </c>
      <c r="D22" s="326" t="s">
        <v>109</v>
      </c>
      <c r="E22" s="656" t="s">
        <v>69</v>
      </c>
      <c r="F22" s="879"/>
      <c r="G22" s="879"/>
      <c r="H22" s="879"/>
      <c r="I22" s="879"/>
      <c r="J22" s="599"/>
      <c r="K22" s="620"/>
      <c r="L22" s="620"/>
      <c r="M22" s="620"/>
      <c r="N22" s="618"/>
      <c r="O22" s="618"/>
      <c r="P22" s="618"/>
      <c r="Q22" s="618"/>
      <c r="R22" s="618"/>
      <c r="S22" s="618"/>
      <c r="T22" s="618"/>
      <c r="U22" s="618"/>
      <c r="V22" s="618"/>
      <c r="W22" s="618"/>
      <c r="X22" s="618"/>
      <c r="Y22" s="618"/>
      <c r="Z22" s="618"/>
      <c r="AA22" s="618"/>
      <c r="AB22" s="618"/>
      <c r="AC22" s="618"/>
      <c r="AD22" s="618"/>
      <c r="AE22" s="618"/>
      <c r="AF22" s="618"/>
      <c r="AG22" s="618"/>
      <c r="AH22" s="618"/>
      <c r="AI22" s="618"/>
      <c r="AJ22" s="618"/>
      <c r="AK22" s="618"/>
      <c r="AL22" s="618"/>
      <c r="AM22" s="618"/>
      <c r="AN22" s="618"/>
      <c r="AO22" s="618"/>
      <c r="AP22" s="618"/>
      <c r="AQ22" s="618"/>
      <c r="AR22" s="618"/>
      <c r="AS22" s="618"/>
      <c r="AT22" s="618"/>
      <c r="AU22" s="618"/>
      <c r="AV22" s="618"/>
      <c r="AW22" s="618"/>
      <c r="AX22" s="618"/>
      <c r="AY22" s="618"/>
      <c r="AZ22" s="618"/>
      <c r="BA22" s="618"/>
      <c r="BB22" s="618"/>
      <c r="BC22" s="618"/>
      <c r="BD22" s="618"/>
      <c r="BE22" s="618"/>
      <c r="BF22" s="618"/>
    </row>
    <row r="23" spans="1:58" s="621" customFormat="1" ht="19.5" customHeight="1" x14ac:dyDescent="0.2">
      <c r="A23" s="617"/>
      <c r="B23" s="618"/>
      <c r="C23" s="949"/>
      <c r="D23" s="679" t="s">
        <v>269</v>
      </c>
      <c r="E23" s="392" t="s">
        <v>123</v>
      </c>
      <c r="F23" s="880"/>
      <c r="G23" s="880"/>
      <c r="H23" s="880"/>
      <c r="I23" s="880"/>
      <c r="J23" s="599"/>
      <c r="K23" s="620"/>
      <c r="L23" s="620"/>
      <c r="M23" s="620"/>
      <c r="N23" s="618"/>
      <c r="O23" s="618"/>
      <c r="P23" s="618"/>
      <c r="Q23" s="618"/>
      <c r="R23" s="618"/>
      <c r="S23" s="618"/>
      <c r="T23" s="618"/>
      <c r="U23" s="618"/>
      <c r="V23" s="618"/>
      <c r="W23" s="618"/>
      <c r="X23" s="618"/>
      <c r="Y23" s="618"/>
      <c r="Z23" s="618"/>
      <c r="AA23" s="618"/>
      <c r="AB23" s="618"/>
      <c r="AC23" s="618"/>
      <c r="AD23" s="618"/>
      <c r="AE23" s="618"/>
      <c r="AF23" s="618"/>
      <c r="AG23" s="618"/>
      <c r="AH23" s="618"/>
      <c r="AI23" s="618"/>
      <c r="AJ23" s="618"/>
      <c r="AK23" s="618"/>
      <c r="AL23" s="618"/>
      <c r="AM23" s="618"/>
      <c r="AN23" s="618"/>
      <c r="AO23" s="618"/>
      <c r="AP23" s="618"/>
      <c r="AQ23" s="618"/>
      <c r="AR23" s="618"/>
      <c r="AS23" s="618"/>
      <c r="AT23" s="618"/>
      <c r="AU23" s="618"/>
      <c r="AV23" s="618"/>
      <c r="AW23" s="618"/>
      <c r="AX23" s="618"/>
      <c r="AY23" s="618"/>
      <c r="AZ23" s="618"/>
      <c r="BA23" s="618"/>
      <c r="BB23" s="618"/>
      <c r="BC23" s="618"/>
      <c r="BD23" s="618"/>
      <c r="BE23" s="618"/>
      <c r="BF23" s="618"/>
    </row>
    <row r="24" spans="1:58" s="621" customFormat="1" x14ac:dyDescent="0.2">
      <c r="A24" s="617"/>
      <c r="B24" s="618"/>
      <c r="C24" s="949"/>
      <c r="D24" s="89" t="s">
        <v>673</v>
      </c>
      <c r="E24" s="666" t="s">
        <v>675</v>
      </c>
      <c r="F24" s="880"/>
      <c r="G24" s="880"/>
      <c r="H24" s="880"/>
      <c r="I24" s="880"/>
      <c r="J24" s="599"/>
      <c r="K24" s="620"/>
      <c r="L24" s="620"/>
      <c r="M24" s="620"/>
      <c r="N24" s="618"/>
      <c r="O24" s="618"/>
      <c r="P24" s="618"/>
      <c r="Q24" s="618"/>
      <c r="R24" s="618"/>
      <c r="S24" s="618"/>
      <c r="T24" s="618"/>
      <c r="U24" s="618"/>
      <c r="V24" s="618"/>
      <c r="W24" s="618"/>
      <c r="X24" s="618"/>
      <c r="Y24" s="618"/>
      <c r="Z24" s="618"/>
      <c r="AA24" s="618"/>
      <c r="AB24" s="618"/>
      <c r="AC24" s="618"/>
      <c r="AD24" s="618"/>
      <c r="AE24" s="618"/>
      <c r="AF24" s="618"/>
      <c r="AG24" s="618"/>
      <c r="AH24" s="618"/>
      <c r="AI24" s="618"/>
      <c r="AJ24" s="618"/>
      <c r="AK24" s="618"/>
      <c r="AL24" s="618"/>
      <c r="AM24" s="618"/>
      <c r="AN24" s="618"/>
      <c r="AO24" s="618"/>
      <c r="AP24" s="618"/>
      <c r="AQ24" s="618"/>
      <c r="AR24" s="618"/>
      <c r="AS24" s="618"/>
      <c r="AT24" s="618"/>
      <c r="AU24" s="618"/>
      <c r="AV24" s="618"/>
      <c r="AW24" s="618"/>
      <c r="AX24" s="618"/>
      <c r="AY24" s="618"/>
      <c r="AZ24" s="618"/>
      <c r="BA24" s="618"/>
      <c r="BB24" s="618"/>
      <c r="BC24" s="618"/>
      <c r="BD24" s="618"/>
      <c r="BE24" s="618"/>
      <c r="BF24" s="618"/>
    </row>
    <row r="25" spans="1:58" s="621" customFormat="1" ht="25.5" x14ac:dyDescent="0.2">
      <c r="A25" s="617"/>
      <c r="B25" s="618"/>
      <c r="C25" s="949"/>
      <c r="D25" s="90" t="s">
        <v>674</v>
      </c>
      <c r="E25" s="123" t="s">
        <v>676</v>
      </c>
      <c r="F25" s="880"/>
      <c r="G25" s="880"/>
      <c r="H25" s="880"/>
      <c r="I25" s="880"/>
      <c r="J25" s="599"/>
      <c r="K25" s="620"/>
      <c r="L25" s="620"/>
      <c r="M25" s="620"/>
      <c r="N25" s="618"/>
      <c r="O25" s="618"/>
      <c r="P25" s="618"/>
      <c r="Q25" s="618"/>
      <c r="R25" s="618"/>
      <c r="S25" s="618"/>
      <c r="T25" s="618"/>
      <c r="U25" s="618"/>
      <c r="V25" s="618"/>
      <c r="W25" s="618"/>
      <c r="X25" s="618"/>
      <c r="Y25" s="618"/>
      <c r="Z25" s="618"/>
      <c r="AA25" s="618"/>
      <c r="AB25" s="618"/>
      <c r="AC25" s="618"/>
      <c r="AD25" s="618"/>
      <c r="AE25" s="618"/>
      <c r="AF25" s="618"/>
      <c r="AG25" s="618"/>
      <c r="AH25" s="618"/>
      <c r="AI25" s="618"/>
      <c r="AJ25" s="618"/>
      <c r="AK25" s="618"/>
      <c r="AL25" s="618"/>
      <c r="AM25" s="618"/>
      <c r="AN25" s="618"/>
      <c r="AO25" s="618"/>
      <c r="AP25" s="618"/>
      <c r="AQ25" s="618"/>
      <c r="AR25" s="618"/>
      <c r="AS25" s="618"/>
      <c r="AT25" s="618"/>
      <c r="AU25" s="618"/>
      <c r="AV25" s="618"/>
      <c r="AW25" s="618"/>
      <c r="AX25" s="618"/>
      <c r="AY25" s="618"/>
      <c r="AZ25" s="618"/>
      <c r="BA25" s="618"/>
      <c r="BB25" s="618"/>
      <c r="BC25" s="618"/>
      <c r="BD25" s="618"/>
      <c r="BE25" s="618"/>
      <c r="BF25" s="618"/>
    </row>
    <row r="26" spans="1:58" s="621" customFormat="1" ht="25.5" x14ac:dyDescent="0.2">
      <c r="A26" s="617"/>
      <c r="B26" s="618"/>
      <c r="C26" s="949"/>
      <c r="D26" s="90" t="s">
        <v>111</v>
      </c>
      <c r="E26" s="123" t="s">
        <v>70</v>
      </c>
      <c r="F26" s="880"/>
      <c r="G26" s="880"/>
      <c r="H26" s="880"/>
      <c r="I26" s="880"/>
      <c r="J26" s="599"/>
      <c r="K26" s="620"/>
      <c r="L26" s="620"/>
      <c r="M26" s="620"/>
      <c r="N26" s="618"/>
      <c r="O26" s="618"/>
      <c r="P26" s="618"/>
      <c r="Q26" s="618"/>
      <c r="R26" s="618"/>
      <c r="S26" s="618"/>
      <c r="T26" s="618"/>
      <c r="U26" s="618"/>
      <c r="V26" s="618"/>
      <c r="W26" s="618"/>
      <c r="X26" s="618"/>
      <c r="Y26" s="618"/>
      <c r="Z26" s="618"/>
      <c r="AA26" s="618"/>
      <c r="AB26" s="618"/>
      <c r="AC26" s="618"/>
      <c r="AD26" s="618"/>
      <c r="AE26" s="618"/>
      <c r="AF26" s="618"/>
      <c r="AG26" s="618"/>
      <c r="AH26" s="618"/>
      <c r="AI26" s="618"/>
      <c r="AJ26" s="618"/>
      <c r="AK26" s="618"/>
      <c r="AL26" s="618"/>
      <c r="AM26" s="618"/>
      <c r="AN26" s="618"/>
      <c r="AO26" s="618"/>
      <c r="AP26" s="618"/>
      <c r="AQ26" s="618"/>
      <c r="AR26" s="618"/>
      <c r="AS26" s="618"/>
      <c r="AT26" s="618"/>
      <c r="AU26" s="618"/>
      <c r="AV26" s="618"/>
      <c r="AW26" s="618"/>
      <c r="AX26" s="618"/>
      <c r="AY26" s="618"/>
      <c r="AZ26" s="618"/>
      <c r="BA26" s="618"/>
      <c r="BB26" s="618"/>
      <c r="BC26" s="618"/>
      <c r="BD26" s="618"/>
      <c r="BE26" s="618"/>
      <c r="BF26" s="618"/>
    </row>
    <row r="27" spans="1:58" s="621" customFormat="1" ht="25.5" x14ac:dyDescent="0.2">
      <c r="A27" s="617"/>
      <c r="B27" s="618"/>
      <c r="C27" s="949"/>
      <c r="D27" s="90" t="s">
        <v>112</v>
      </c>
      <c r="E27" s="123" t="s">
        <v>71</v>
      </c>
      <c r="F27" s="880"/>
      <c r="G27" s="880"/>
      <c r="H27" s="880"/>
      <c r="I27" s="880"/>
      <c r="J27" s="599"/>
      <c r="K27" s="620"/>
      <c r="L27" s="620"/>
      <c r="M27" s="620"/>
      <c r="N27" s="618"/>
      <c r="O27" s="618"/>
      <c r="P27" s="618"/>
      <c r="Q27" s="618"/>
      <c r="R27" s="618"/>
      <c r="S27" s="618"/>
      <c r="T27" s="618"/>
      <c r="U27" s="618"/>
      <c r="V27" s="618"/>
      <c r="W27" s="618"/>
      <c r="X27" s="618"/>
      <c r="Y27" s="618"/>
      <c r="Z27" s="618"/>
      <c r="AA27" s="618"/>
      <c r="AB27" s="618"/>
      <c r="AC27" s="618"/>
      <c r="AD27" s="618"/>
      <c r="AE27" s="618"/>
      <c r="AF27" s="618"/>
      <c r="AG27" s="618"/>
      <c r="AH27" s="618"/>
      <c r="AI27" s="618"/>
      <c r="AJ27" s="618"/>
      <c r="AK27" s="618"/>
      <c r="AL27" s="618"/>
      <c r="AM27" s="618"/>
      <c r="AN27" s="618"/>
      <c r="AO27" s="618"/>
      <c r="AP27" s="618"/>
      <c r="AQ27" s="618"/>
      <c r="AR27" s="618"/>
      <c r="AS27" s="618"/>
      <c r="AT27" s="618"/>
      <c r="AU27" s="618"/>
      <c r="AV27" s="618"/>
      <c r="AW27" s="618"/>
      <c r="AX27" s="618"/>
      <c r="AY27" s="618"/>
      <c r="AZ27" s="618"/>
      <c r="BA27" s="618"/>
      <c r="BB27" s="618"/>
      <c r="BC27" s="618"/>
      <c r="BD27" s="618"/>
      <c r="BE27" s="618"/>
      <c r="BF27" s="618"/>
    </row>
    <row r="28" spans="1:58" s="621" customFormat="1" ht="25.5" x14ac:dyDescent="0.2">
      <c r="A28" s="617"/>
      <c r="B28" s="618"/>
      <c r="C28" s="949"/>
      <c r="D28" s="90" t="s">
        <v>113</v>
      </c>
      <c r="E28" s="123" t="s">
        <v>119</v>
      </c>
      <c r="F28" s="880"/>
      <c r="G28" s="880"/>
      <c r="H28" s="880"/>
      <c r="I28" s="880"/>
      <c r="J28" s="599"/>
      <c r="K28" s="620"/>
      <c r="L28" s="620"/>
      <c r="M28" s="620"/>
      <c r="N28" s="618"/>
      <c r="O28" s="618"/>
      <c r="P28" s="618"/>
      <c r="Q28" s="618"/>
      <c r="R28" s="618"/>
      <c r="S28" s="618"/>
      <c r="T28" s="618"/>
      <c r="U28" s="618"/>
      <c r="V28" s="618"/>
      <c r="W28" s="618"/>
      <c r="X28" s="618"/>
      <c r="Y28" s="618"/>
      <c r="Z28" s="618"/>
      <c r="AA28" s="618"/>
      <c r="AB28" s="618"/>
      <c r="AC28" s="618"/>
      <c r="AD28" s="618"/>
      <c r="AE28" s="618"/>
      <c r="AF28" s="618"/>
      <c r="AG28" s="618"/>
      <c r="AH28" s="618"/>
      <c r="AI28" s="618"/>
      <c r="AJ28" s="618"/>
      <c r="AK28" s="618"/>
      <c r="AL28" s="618"/>
      <c r="AM28" s="618"/>
      <c r="AN28" s="618"/>
      <c r="AO28" s="618"/>
      <c r="AP28" s="618"/>
      <c r="AQ28" s="618"/>
      <c r="AR28" s="618"/>
      <c r="AS28" s="618"/>
      <c r="AT28" s="618"/>
      <c r="AU28" s="618"/>
      <c r="AV28" s="618"/>
      <c r="AW28" s="618"/>
      <c r="AX28" s="618"/>
      <c r="AY28" s="618"/>
      <c r="AZ28" s="618"/>
      <c r="BA28" s="618"/>
      <c r="BB28" s="618"/>
      <c r="BC28" s="618"/>
      <c r="BD28" s="618"/>
      <c r="BE28" s="618"/>
      <c r="BF28" s="618"/>
    </row>
    <row r="29" spans="1:58" s="621" customFormat="1" x14ac:dyDescent="0.2">
      <c r="A29" s="617"/>
      <c r="B29" s="618"/>
      <c r="C29" s="949"/>
      <c r="D29" s="89" t="s">
        <v>114</v>
      </c>
      <c r="E29" s="123" t="s">
        <v>72</v>
      </c>
      <c r="F29" s="880"/>
      <c r="G29" s="880"/>
      <c r="H29" s="880"/>
      <c r="I29" s="880"/>
      <c r="J29" s="599"/>
      <c r="K29" s="620"/>
      <c r="L29" s="620"/>
      <c r="M29" s="620"/>
      <c r="N29" s="618"/>
      <c r="O29" s="618"/>
      <c r="P29" s="618"/>
      <c r="Q29" s="618"/>
      <c r="R29" s="618"/>
      <c r="S29" s="618"/>
      <c r="T29" s="618"/>
      <c r="U29" s="618"/>
      <c r="V29" s="618"/>
      <c r="W29" s="618"/>
      <c r="X29" s="618"/>
      <c r="Y29" s="618"/>
      <c r="Z29" s="618"/>
      <c r="AA29" s="618"/>
      <c r="AB29" s="618"/>
      <c r="AC29" s="618"/>
      <c r="AD29" s="618"/>
      <c r="AE29" s="618"/>
      <c r="AF29" s="618"/>
      <c r="AG29" s="618"/>
      <c r="AH29" s="618"/>
      <c r="AI29" s="618"/>
      <c r="AJ29" s="618"/>
      <c r="AK29" s="618"/>
      <c r="AL29" s="618"/>
      <c r="AM29" s="618"/>
      <c r="AN29" s="618"/>
      <c r="AO29" s="618"/>
      <c r="AP29" s="618"/>
      <c r="AQ29" s="618"/>
      <c r="AR29" s="618"/>
      <c r="AS29" s="618"/>
      <c r="AT29" s="618"/>
      <c r="AU29" s="618"/>
      <c r="AV29" s="618"/>
      <c r="AW29" s="618"/>
      <c r="AX29" s="618"/>
      <c r="AY29" s="618"/>
      <c r="AZ29" s="618"/>
      <c r="BA29" s="618"/>
      <c r="BB29" s="618"/>
      <c r="BC29" s="618"/>
      <c r="BD29" s="618"/>
      <c r="BE29" s="618"/>
      <c r="BF29" s="618"/>
    </row>
    <row r="30" spans="1:58" s="621" customFormat="1" x14ac:dyDescent="0.2">
      <c r="A30" s="617"/>
      <c r="B30" s="618"/>
      <c r="C30" s="949"/>
      <c r="D30" s="89" t="s">
        <v>115</v>
      </c>
      <c r="E30" s="123" t="s">
        <v>120</v>
      </c>
      <c r="F30" s="880"/>
      <c r="G30" s="880"/>
      <c r="H30" s="880"/>
      <c r="I30" s="880"/>
      <c r="J30" s="599"/>
      <c r="K30" s="620"/>
      <c r="L30" s="620"/>
      <c r="M30" s="620"/>
      <c r="N30" s="618"/>
      <c r="O30" s="618"/>
      <c r="P30" s="618"/>
      <c r="Q30" s="618"/>
      <c r="R30" s="618"/>
      <c r="S30" s="618"/>
      <c r="T30" s="618"/>
      <c r="U30" s="618"/>
      <c r="V30" s="618"/>
      <c r="W30" s="618"/>
      <c r="X30" s="618"/>
      <c r="Y30" s="618"/>
      <c r="Z30" s="618"/>
      <c r="AA30" s="618"/>
      <c r="AB30" s="618"/>
      <c r="AC30" s="618"/>
      <c r="AD30" s="618"/>
      <c r="AE30" s="618"/>
      <c r="AF30" s="618"/>
      <c r="AG30" s="618"/>
      <c r="AH30" s="618"/>
      <c r="AI30" s="618"/>
      <c r="AJ30" s="618"/>
      <c r="AK30" s="618"/>
      <c r="AL30" s="618"/>
      <c r="AM30" s="618"/>
      <c r="AN30" s="618"/>
      <c r="AO30" s="618"/>
      <c r="AP30" s="618"/>
      <c r="AQ30" s="618"/>
      <c r="AR30" s="618"/>
      <c r="AS30" s="618"/>
      <c r="AT30" s="618"/>
      <c r="AU30" s="618"/>
      <c r="AV30" s="618"/>
      <c r="AW30" s="618"/>
      <c r="AX30" s="618"/>
      <c r="AY30" s="618"/>
      <c r="AZ30" s="618"/>
      <c r="BA30" s="618"/>
      <c r="BB30" s="618"/>
      <c r="BC30" s="618"/>
      <c r="BD30" s="618"/>
      <c r="BE30" s="618"/>
      <c r="BF30" s="618"/>
    </row>
    <row r="31" spans="1:58" s="621" customFormat="1" x14ac:dyDescent="0.2">
      <c r="A31" s="617"/>
      <c r="B31" s="618"/>
      <c r="C31" s="949"/>
      <c r="D31" s="90" t="s">
        <v>116</v>
      </c>
      <c r="E31" s="123" t="s">
        <v>73</v>
      </c>
      <c r="F31" s="880"/>
      <c r="G31" s="880"/>
      <c r="H31" s="880"/>
      <c r="I31" s="880"/>
      <c r="J31" s="599"/>
      <c r="K31" s="620"/>
      <c r="L31" s="620"/>
      <c r="M31" s="620"/>
      <c r="N31" s="618"/>
      <c r="O31" s="618"/>
      <c r="P31" s="618"/>
      <c r="Q31" s="618"/>
      <c r="R31" s="618"/>
      <c r="S31" s="618"/>
      <c r="T31" s="618"/>
      <c r="U31" s="618"/>
      <c r="V31" s="618"/>
      <c r="W31" s="618"/>
      <c r="X31" s="618"/>
      <c r="Y31" s="618"/>
      <c r="Z31" s="618"/>
      <c r="AA31" s="618"/>
      <c r="AB31" s="618"/>
      <c r="AC31" s="618"/>
      <c r="AD31" s="618"/>
      <c r="AE31" s="618"/>
      <c r="AF31" s="618"/>
      <c r="AG31" s="618"/>
      <c r="AH31" s="618"/>
      <c r="AI31" s="618"/>
      <c r="AJ31" s="618"/>
      <c r="AK31" s="618"/>
      <c r="AL31" s="618"/>
      <c r="AM31" s="618"/>
      <c r="AN31" s="618"/>
      <c r="AO31" s="618"/>
      <c r="AP31" s="618"/>
      <c r="AQ31" s="618"/>
      <c r="AR31" s="618"/>
      <c r="AS31" s="618"/>
      <c r="AT31" s="618"/>
      <c r="AU31" s="618"/>
      <c r="AV31" s="618"/>
      <c r="AW31" s="618"/>
      <c r="AX31" s="618"/>
      <c r="AY31" s="618"/>
      <c r="AZ31" s="618"/>
      <c r="BA31" s="618"/>
      <c r="BB31" s="618"/>
      <c r="BC31" s="618"/>
      <c r="BD31" s="618"/>
      <c r="BE31" s="618"/>
      <c r="BF31" s="618"/>
    </row>
    <row r="32" spans="1:58" s="621" customFormat="1" x14ac:dyDescent="0.2">
      <c r="A32" s="617"/>
      <c r="B32" s="618"/>
      <c r="C32" s="949"/>
      <c r="D32" s="90" t="s">
        <v>117</v>
      </c>
      <c r="E32" s="333" t="s">
        <v>315</v>
      </c>
      <c r="F32" s="880"/>
      <c r="G32" s="880"/>
      <c r="H32" s="880"/>
      <c r="I32" s="880"/>
      <c r="J32" s="599"/>
      <c r="K32" s="620"/>
      <c r="L32" s="620"/>
      <c r="M32" s="620"/>
      <c r="N32" s="618"/>
      <c r="O32" s="618"/>
      <c r="P32" s="618"/>
      <c r="Q32" s="618"/>
      <c r="R32" s="618"/>
      <c r="S32" s="618"/>
      <c r="T32" s="618"/>
      <c r="U32" s="618"/>
      <c r="V32" s="618"/>
      <c r="W32" s="618"/>
      <c r="X32" s="618"/>
      <c r="Y32" s="618"/>
      <c r="Z32" s="618"/>
      <c r="AA32" s="618"/>
      <c r="AB32" s="618"/>
      <c r="AC32" s="618"/>
      <c r="AD32" s="618"/>
      <c r="AE32" s="618"/>
      <c r="AF32" s="618"/>
      <c r="AG32" s="618"/>
      <c r="AH32" s="618"/>
      <c r="AI32" s="618"/>
      <c r="AJ32" s="618"/>
      <c r="AK32" s="618"/>
      <c r="AL32" s="618"/>
      <c r="AM32" s="618"/>
      <c r="AN32" s="618"/>
      <c r="AO32" s="618"/>
      <c r="AP32" s="618"/>
      <c r="AQ32" s="618"/>
      <c r="AR32" s="618"/>
      <c r="AS32" s="618"/>
      <c r="AT32" s="618"/>
      <c r="AU32" s="618"/>
      <c r="AV32" s="618"/>
      <c r="AW32" s="618"/>
      <c r="AX32" s="618"/>
      <c r="AY32" s="618"/>
      <c r="AZ32" s="618"/>
      <c r="BA32" s="618"/>
      <c r="BB32" s="618"/>
      <c r="BC32" s="618"/>
      <c r="BD32" s="618"/>
      <c r="BE32" s="618"/>
      <c r="BF32" s="618"/>
    </row>
    <row r="33" spans="1:58" s="621" customFormat="1" ht="23.25" customHeight="1" x14ac:dyDescent="0.2">
      <c r="A33" s="617"/>
      <c r="B33" s="618"/>
      <c r="C33" s="949"/>
      <c r="D33" s="93" t="s">
        <v>118</v>
      </c>
      <c r="E33" s="93" t="s">
        <v>74</v>
      </c>
      <c r="F33" s="881"/>
      <c r="G33" s="881"/>
      <c r="H33" s="881"/>
      <c r="I33" s="881"/>
      <c r="J33" s="599"/>
      <c r="K33" s="620"/>
      <c r="L33" s="620"/>
      <c r="M33" s="620"/>
      <c r="N33" s="618"/>
      <c r="O33" s="618"/>
      <c r="P33" s="618"/>
      <c r="Q33" s="618"/>
      <c r="R33" s="618"/>
      <c r="S33" s="618"/>
      <c r="T33" s="618"/>
      <c r="U33" s="618"/>
      <c r="V33" s="618"/>
      <c r="W33" s="618"/>
      <c r="X33" s="618"/>
      <c r="Y33" s="618"/>
      <c r="Z33" s="618"/>
      <c r="AA33" s="618"/>
      <c r="AB33" s="618"/>
      <c r="AC33" s="618"/>
      <c r="AD33" s="618"/>
      <c r="AE33" s="618"/>
      <c r="AF33" s="618"/>
      <c r="AG33" s="618"/>
      <c r="AH33" s="618"/>
      <c r="AI33" s="618"/>
      <c r="AJ33" s="618"/>
      <c r="AK33" s="618"/>
      <c r="AL33" s="618"/>
      <c r="AM33" s="618"/>
      <c r="AN33" s="618"/>
      <c r="AO33" s="618"/>
      <c r="AP33" s="618"/>
      <c r="AQ33" s="618"/>
      <c r="AR33" s="618"/>
      <c r="AS33" s="618"/>
      <c r="AT33" s="618"/>
      <c r="AU33" s="618"/>
      <c r="AV33" s="618"/>
      <c r="AW33" s="618"/>
      <c r="AX33" s="618"/>
      <c r="AY33" s="618"/>
      <c r="AZ33" s="618"/>
      <c r="BA33" s="618"/>
      <c r="BB33" s="618"/>
      <c r="BC33" s="618"/>
      <c r="BD33" s="618"/>
      <c r="BE33" s="618"/>
      <c r="BF33" s="618"/>
    </row>
    <row r="34" spans="1:58" s="621" customFormat="1" x14ac:dyDescent="0.2">
      <c r="A34" s="617"/>
      <c r="B34" s="618"/>
      <c r="C34" s="949"/>
      <c r="D34" s="680" t="str">
        <f>E34</f>
        <v>Pos W-1 dim. 2.40x1.60 m</v>
      </c>
      <c r="E34" s="681" t="s">
        <v>857</v>
      </c>
      <c r="F34" s="139" t="s">
        <v>151</v>
      </c>
      <c r="G34" s="140">
        <v>8</v>
      </c>
      <c r="H34" s="624"/>
      <c r="I34" s="141">
        <f>G34*H34</f>
        <v>0</v>
      </c>
      <c r="J34" s="599"/>
      <c r="K34" s="620"/>
      <c r="L34" s="620"/>
      <c r="M34" s="620"/>
      <c r="N34" s="618"/>
      <c r="O34" s="618"/>
      <c r="P34" s="618"/>
      <c r="Q34" s="618"/>
      <c r="R34" s="618"/>
      <c r="S34" s="618"/>
      <c r="T34" s="618"/>
      <c r="U34" s="618"/>
      <c r="V34" s="618"/>
      <c r="W34" s="618"/>
      <c r="X34" s="618"/>
      <c r="Y34" s="618"/>
      <c r="Z34" s="618"/>
      <c r="AA34" s="618"/>
      <c r="AB34" s="618"/>
      <c r="AC34" s="618"/>
      <c r="AD34" s="618"/>
      <c r="AE34" s="618"/>
      <c r="AF34" s="618"/>
      <c r="AG34" s="618"/>
      <c r="AH34" s="618"/>
      <c r="AI34" s="618"/>
      <c r="AJ34" s="618"/>
      <c r="AK34" s="618"/>
      <c r="AL34" s="618"/>
      <c r="AM34" s="618"/>
      <c r="AN34" s="618"/>
      <c r="AO34" s="618"/>
      <c r="AP34" s="618"/>
      <c r="AQ34" s="618"/>
      <c r="AR34" s="618"/>
      <c r="AS34" s="618"/>
      <c r="AT34" s="618"/>
      <c r="AU34" s="618"/>
      <c r="AV34" s="618"/>
      <c r="AW34" s="618"/>
      <c r="AX34" s="618"/>
      <c r="AY34" s="618"/>
      <c r="AZ34" s="618"/>
      <c r="BA34" s="618"/>
      <c r="BB34" s="618"/>
      <c r="BC34" s="618"/>
      <c r="BD34" s="618"/>
      <c r="BE34" s="618"/>
      <c r="BF34" s="618"/>
    </row>
    <row r="35" spans="1:58" s="621" customFormat="1" x14ac:dyDescent="0.2">
      <c r="A35" s="617"/>
      <c r="B35" s="618"/>
      <c r="C35" s="949"/>
      <c r="D35" s="680" t="str">
        <f t="shared" ref="D35:D40" si="0">E35</f>
        <v>Pos W-2 dim. 1.20x1.40 m</v>
      </c>
      <c r="E35" s="681" t="s">
        <v>858</v>
      </c>
      <c r="F35" s="139" t="s">
        <v>151</v>
      </c>
      <c r="G35" s="140">
        <v>3</v>
      </c>
      <c r="H35" s="624"/>
      <c r="I35" s="141">
        <f t="shared" ref="I35:I40" si="1">G35*H35</f>
        <v>0</v>
      </c>
      <c r="J35" s="599"/>
      <c r="K35" s="620"/>
      <c r="L35" s="620"/>
      <c r="M35" s="620"/>
      <c r="N35" s="618"/>
      <c r="O35" s="618"/>
      <c r="P35" s="618"/>
      <c r="Q35" s="618"/>
      <c r="R35" s="618"/>
      <c r="S35" s="618"/>
      <c r="T35" s="618"/>
      <c r="U35" s="618"/>
      <c r="V35" s="618"/>
      <c r="W35" s="618"/>
      <c r="X35" s="618"/>
      <c r="Y35" s="618"/>
      <c r="Z35" s="618"/>
      <c r="AA35" s="618"/>
      <c r="AB35" s="618"/>
      <c r="AC35" s="618"/>
      <c r="AD35" s="618"/>
      <c r="AE35" s="618"/>
      <c r="AF35" s="618"/>
      <c r="AG35" s="618"/>
      <c r="AH35" s="618"/>
      <c r="AI35" s="618"/>
      <c r="AJ35" s="618"/>
      <c r="AK35" s="618"/>
      <c r="AL35" s="618"/>
      <c r="AM35" s="618"/>
      <c r="AN35" s="618"/>
      <c r="AO35" s="618"/>
      <c r="AP35" s="618"/>
      <c r="AQ35" s="618"/>
      <c r="AR35" s="618"/>
      <c r="AS35" s="618"/>
      <c r="AT35" s="618"/>
      <c r="AU35" s="618"/>
      <c r="AV35" s="618"/>
      <c r="AW35" s="618"/>
      <c r="AX35" s="618"/>
      <c r="AY35" s="618"/>
      <c r="AZ35" s="618"/>
      <c r="BA35" s="618"/>
      <c r="BB35" s="618"/>
      <c r="BC35" s="618"/>
      <c r="BD35" s="618"/>
      <c r="BE35" s="618"/>
      <c r="BF35" s="618"/>
    </row>
    <row r="36" spans="1:58" s="621" customFormat="1" x14ac:dyDescent="0.2">
      <c r="A36" s="617"/>
      <c r="B36" s="618"/>
      <c r="C36" s="949"/>
      <c r="D36" s="680" t="str">
        <f t="shared" si="0"/>
        <v>Pos W-3 dim. 1.40x2.00 m</v>
      </c>
      <c r="E36" s="681" t="s">
        <v>859</v>
      </c>
      <c r="F36" s="139" t="s">
        <v>151</v>
      </c>
      <c r="G36" s="140">
        <v>1</v>
      </c>
      <c r="H36" s="624"/>
      <c r="I36" s="141">
        <f t="shared" si="1"/>
        <v>0</v>
      </c>
      <c r="J36" s="599"/>
      <c r="K36" s="620"/>
      <c r="L36" s="620"/>
      <c r="M36" s="620"/>
      <c r="N36" s="618"/>
      <c r="O36" s="618"/>
      <c r="P36" s="618"/>
      <c r="Q36" s="618"/>
      <c r="R36" s="618"/>
      <c r="S36" s="618"/>
      <c r="T36" s="618"/>
      <c r="U36" s="618"/>
      <c r="V36" s="618"/>
      <c r="W36" s="618"/>
      <c r="X36" s="618"/>
      <c r="Y36" s="618"/>
      <c r="Z36" s="618"/>
      <c r="AA36" s="618"/>
      <c r="AB36" s="618"/>
      <c r="AC36" s="618"/>
      <c r="AD36" s="618"/>
      <c r="AE36" s="618"/>
      <c r="AF36" s="618"/>
      <c r="AG36" s="618"/>
      <c r="AH36" s="618"/>
      <c r="AI36" s="618"/>
      <c r="AJ36" s="618"/>
      <c r="AK36" s="618"/>
      <c r="AL36" s="618"/>
      <c r="AM36" s="618"/>
      <c r="AN36" s="618"/>
      <c r="AO36" s="618"/>
      <c r="AP36" s="618"/>
      <c r="AQ36" s="618"/>
      <c r="AR36" s="618"/>
      <c r="AS36" s="618"/>
      <c r="AT36" s="618"/>
      <c r="AU36" s="618"/>
      <c r="AV36" s="618"/>
      <c r="AW36" s="618"/>
      <c r="AX36" s="618"/>
      <c r="AY36" s="618"/>
      <c r="AZ36" s="618"/>
      <c r="BA36" s="618"/>
      <c r="BB36" s="618"/>
      <c r="BC36" s="618"/>
      <c r="BD36" s="618"/>
      <c r="BE36" s="618"/>
      <c r="BF36" s="618"/>
    </row>
    <row r="37" spans="1:58" s="621" customFormat="1" x14ac:dyDescent="0.2">
      <c r="A37" s="617"/>
      <c r="B37" s="618"/>
      <c r="C37" s="949"/>
      <c r="D37" s="680" t="str">
        <f t="shared" si="0"/>
        <v>Pos W-4 dim. 2.00x1.60 m</v>
      </c>
      <c r="E37" s="681" t="s">
        <v>860</v>
      </c>
      <c r="F37" s="139" t="s">
        <v>151</v>
      </c>
      <c r="G37" s="140">
        <v>2</v>
      </c>
      <c r="H37" s="624"/>
      <c r="I37" s="141">
        <f t="shared" si="1"/>
        <v>0</v>
      </c>
      <c r="J37" s="599"/>
      <c r="K37" s="620"/>
      <c r="L37" s="620"/>
      <c r="M37" s="620"/>
      <c r="N37" s="618"/>
      <c r="O37" s="618"/>
      <c r="P37" s="618"/>
      <c r="Q37" s="618"/>
      <c r="R37" s="618"/>
      <c r="S37" s="618"/>
      <c r="T37" s="618"/>
      <c r="U37" s="618"/>
      <c r="V37" s="618"/>
      <c r="W37" s="618"/>
      <c r="X37" s="618"/>
      <c r="Y37" s="618"/>
      <c r="Z37" s="618"/>
      <c r="AA37" s="618"/>
      <c r="AB37" s="618"/>
      <c r="AC37" s="618"/>
      <c r="AD37" s="618"/>
      <c r="AE37" s="618"/>
      <c r="AF37" s="618"/>
      <c r="AG37" s="618"/>
      <c r="AH37" s="618"/>
      <c r="AI37" s="618"/>
      <c r="AJ37" s="618"/>
      <c r="AK37" s="618"/>
      <c r="AL37" s="618"/>
      <c r="AM37" s="618"/>
      <c r="AN37" s="618"/>
      <c r="AO37" s="618"/>
      <c r="AP37" s="618"/>
      <c r="AQ37" s="618"/>
      <c r="AR37" s="618"/>
      <c r="AS37" s="618"/>
      <c r="AT37" s="618"/>
      <c r="AU37" s="618"/>
      <c r="AV37" s="618"/>
      <c r="AW37" s="618"/>
      <c r="AX37" s="618"/>
      <c r="AY37" s="618"/>
      <c r="AZ37" s="618"/>
      <c r="BA37" s="618"/>
      <c r="BB37" s="618"/>
      <c r="BC37" s="618"/>
      <c r="BD37" s="618"/>
      <c r="BE37" s="618"/>
      <c r="BF37" s="618"/>
    </row>
    <row r="38" spans="1:58" s="621" customFormat="1" x14ac:dyDescent="0.2">
      <c r="A38" s="617"/>
      <c r="B38" s="618"/>
      <c r="C38" s="949"/>
      <c r="D38" s="680" t="str">
        <f t="shared" si="0"/>
        <v>Pos W-5 dim. 1.50x1.40 m</v>
      </c>
      <c r="E38" s="681" t="s">
        <v>861</v>
      </c>
      <c r="F38" s="139" t="s">
        <v>151</v>
      </c>
      <c r="G38" s="140">
        <v>2</v>
      </c>
      <c r="H38" s="624"/>
      <c r="I38" s="141">
        <f t="shared" si="1"/>
        <v>0</v>
      </c>
      <c r="J38" s="599"/>
      <c r="K38" s="620"/>
      <c r="L38" s="620"/>
      <c r="M38" s="620"/>
      <c r="N38" s="618"/>
      <c r="O38" s="618"/>
      <c r="P38" s="618"/>
      <c r="Q38" s="618"/>
      <c r="R38" s="618"/>
      <c r="S38" s="618"/>
      <c r="T38" s="618"/>
      <c r="U38" s="618"/>
      <c r="V38" s="618"/>
      <c r="W38" s="618"/>
      <c r="X38" s="618"/>
      <c r="Y38" s="618"/>
      <c r="Z38" s="618"/>
      <c r="AA38" s="618"/>
      <c r="AB38" s="618"/>
      <c r="AC38" s="618"/>
      <c r="AD38" s="618"/>
      <c r="AE38" s="618"/>
      <c r="AF38" s="618"/>
      <c r="AG38" s="618"/>
      <c r="AH38" s="618"/>
      <c r="AI38" s="618"/>
      <c r="AJ38" s="618"/>
      <c r="AK38" s="618"/>
      <c r="AL38" s="618"/>
      <c r="AM38" s="618"/>
      <c r="AN38" s="618"/>
      <c r="AO38" s="618"/>
      <c r="AP38" s="618"/>
      <c r="AQ38" s="618"/>
      <c r="AR38" s="618"/>
      <c r="AS38" s="618"/>
      <c r="AT38" s="618"/>
      <c r="AU38" s="618"/>
      <c r="AV38" s="618"/>
      <c r="AW38" s="618"/>
      <c r="AX38" s="618"/>
      <c r="AY38" s="618"/>
      <c r="AZ38" s="618"/>
      <c r="BA38" s="618"/>
      <c r="BB38" s="618"/>
      <c r="BC38" s="618"/>
      <c r="BD38" s="618"/>
      <c r="BE38" s="618"/>
      <c r="BF38" s="618"/>
    </row>
    <row r="39" spans="1:58" s="621" customFormat="1" x14ac:dyDescent="0.2">
      <c r="A39" s="617"/>
      <c r="B39" s="618"/>
      <c r="C39" s="949"/>
      <c r="D39" s="680" t="str">
        <f t="shared" si="0"/>
        <v>Pos W-6 dim. 1.20x1.20 m</v>
      </c>
      <c r="E39" s="681" t="s">
        <v>862</v>
      </c>
      <c r="F39" s="139" t="s">
        <v>151</v>
      </c>
      <c r="G39" s="140">
        <v>1</v>
      </c>
      <c r="H39" s="624"/>
      <c r="I39" s="141">
        <f t="shared" si="1"/>
        <v>0</v>
      </c>
      <c r="J39" s="599"/>
      <c r="K39" s="620"/>
      <c r="L39" s="620"/>
      <c r="M39" s="620"/>
      <c r="N39" s="618"/>
      <c r="O39" s="618"/>
      <c r="P39" s="618"/>
      <c r="Q39" s="618"/>
      <c r="R39" s="618"/>
      <c r="S39" s="618"/>
      <c r="T39" s="618"/>
      <c r="U39" s="618"/>
      <c r="V39" s="618"/>
      <c r="W39" s="618"/>
      <c r="X39" s="618"/>
      <c r="Y39" s="618"/>
      <c r="Z39" s="618"/>
      <c r="AA39" s="618"/>
      <c r="AB39" s="618"/>
      <c r="AC39" s="618"/>
      <c r="AD39" s="618"/>
      <c r="AE39" s="618"/>
      <c r="AF39" s="618"/>
      <c r="AG39" s="618"/>
      <c r="AH39" s="618"/>
      <c r="AI39" s="618"/>
      <c r="AJ39" s="618"/>
      <c r="AK39" s="618"/>
      <c r="AL39" s="618"/>
      <c r="AM39" s="618"/>
      <c r="AN39" s="618"/>
      <c r="AO39" s="618"/>
      <c r="AP39" s="618"/>
      <c r="AQ39" s="618"/>
      <c r="AR39" s="618"/>
      <c r="AS39" s="618"/>
      <c r="AT39" s="618"/>
      <c r="AU39" s="618"/>
      <c r="AV39" s="618"/>
      <c r="AW39" s="618"/>
      <c r="AX39" s="618"/>
      <c r="AY39" s="618"/>
      <c r="AZ39" s="618"/>
      <c r="BA39" s="618"/>
      <c r="BB39" s="618"/>
      <c r="BC39" s="618"/>
      <c r="BD39" s="618"/>
      <c r="BE39" s="618"/>
      <c r="BF39" s="618"/>
    </row>
    <row r="40" spans="1:58" s="621" customFormat="1" x14ac:dyDescent="0.2">
      <c r="A40" s="617"/>
      <c r="B40" s="618"/>
      <c r="C40" s="949"/>
      <c r="D40" s="680" t="str">
        <f t="shared" si="0"/>
        <v>Pos W-7 dim. 0.60x0.60 m</v>
      </c>
      <c r="E40" s="681" t="s">
        <v>863</v>
      </c>
      <c r="F40" s="139" t="s">
        <v>151</v>
      </c>
      <c r="G40" s="140">
        <v>7</v>
      </c>
      <c r="H40" s="624"/>
      <c r="I40" s="141">
        <f t="shared" si="1"/>
        <v>0</v>
      </c>
      <c r="J40" s="599"/>
      <c r="K40" s="620"/>
      <c r="L40" s="620"/>
      <c r="M40" s="620"/>
      <c r="N40" s="618"/>
      <c r="O40" s="618"/>
      <c r="P40" s="618"/>
      <c r="Q40" s="618"/>
      <c r="R40" s="618"/>
      <c r="S40" s="618"/>
      <c r="T40" s="618"/>
      <c r="U40" s="618"/>
      <c r="V40" s="618"/>
      <c r="W40" s="618"/>
      <c r="X40" s="618"/>
      <c r="Y40" s="618"/>
      <c r="Z40" s="618"/>
      <c r="AA40" s="618"/>
      <c r="AB40" s="618"/>
      <c r="AC40" s="618"/>
      <c r="AD40" s="618"/>
      <c r="AE40" s="618"/>
      <c r="AF40" s="618"/>
      <c r="AG40" s="618"/>
      <c r="AH40" s="618"/>
      <c r="AI40" s="618"/>
      <c r="AJ40" s="618"/>
      <c r="AK40" s="618"/>
      <c r="AL40" s="618"/>
      <c r="AM40" s="618"/>
      <c r="AN40" s="618"/>
      <c r="AO40" s="618"/>
      <c r="AP40" s="618"/>
      <c r="AQ40" s="618"/>
      <c r="AR40" s="618"/>
      <c r="AS40" s="618"/>
      <c r="AT40" s="618"/>
      <c r="AU40" s="618"/>
      <c r="AV40" s="618"/>
      <c r="AW40" s="618"/>
      <c r="AX40" s="618"/>
      <c r="AY40" s="618"/>
      <c r="AZ40" s="618"/>
      <c r="BA40" s="618"/>
      <c r="BB40" s="618"/>
      <c r="BC40" s="618"/>
      <c r="BD40" s="618"/>
      <c r="BE40" s="618"/>
      <c r="BF40" s="618"/>
    </row>
    <row r="41" spans="1:58" s="621" customFormat="1" ht="51" x14ac:dyDescent="0.2">
      <c r="A41" s="617"/>
      <c r="B41" s="618"/>
      <c r="C41" s="382" t="s">
        <v>169</v>
      </c>
      <c r="D41" s="64" t="s">
        <v>121</v>
      </c>
      <c r="E41" s="64" t="s">
        <v>80</v>
      </c>
      <c r="F41" s="233" t="s">
        <v>3</v>
      </c>
      <c r="G41" s="234">
        <v>45</v>
      </c>
      <c r="H41" s="420"/>
      <c r="I41" s="141">
        <f>G41*H41</f>
        <v>0</v>
      </c>
      <c r="J41" s="599"/>
      <c r="K41" s="620"/>
      <c r="L41" s="620"/>
      <c r="M41" s="620"/>
      <c r="N41" s="618"/>
      <c r="O41" s="618"/>
      <c r="P41" s="618"/>
      <c r="Q41" s="618"/>
      <c r="R41" s="618"/>
      <c r="S41" s="618"/>
      <c r="T41" s="618"/>
      <c r="U41" s="618"/>
      <c r="V41" s="618"/>
      <c r="W41" s="618"/>
      <c r="X41" s="618"/>
      <c r="Y41" s="618"/>
      <c r="Z41" s="618"/>
      <c r="AA41" s="618"/>
      <c r="AB41" s="618"/>
      <c r="AC41" s="618"/>
      <c r="AD41" s="618"/>
      <c r="AE41" s="618"/>
      <c r="AF41" s="618"/>
      <c r="AG41" s="618"/>
      <c r="AH41" s="618"/>
      <c r="AI41" s="618"/>
      <c r="AJ41" s="618"/>
      <c r="AK41" s="618"/>
      <c r="AL41" s="618"/>
      <c r="AM41" s="618"/>
      <c r="AN41" s="618"/>
      <c r="AO41" s="618"/>
      <c r="AP41" s="618"/>
      <c r="AQ41" s="618"/>
      <c r="AR41" s="618"/>
      <c r="AS41" s="618"/>
      <c r="AT41" s="618"/>
      <c r="AU41" s="618"/>
      <c r="AV41" s="618"/>
      <c r="AW41" s="618"/>
      <c r="AX41" s="618"/>
      <c r="AY41" s="618"/>
      <c r="AZ41" s="618"/>
      <c r="BA41" s="618"/>
      <c r="BB41" s="618"/>
      <c r="BC41" s="618"/>
      <c r="BD41" s="618"/>
      <c r="BE41" s="618"/>
      <c r="BF41" s="618"/>
    </row>
    <row r="42" spans="1:58" s="621" customFormat="1" ht="63.75" x14ac:dyDescent="0.2">
      <c r="A42" s="617"/>
      <c r="B42" s="618"/>
      <c r="C42" s="382" t="s">
        <v>76</v>
      </c>
      <c r="D42" s="64" t="s">
        <v>122</v>
      </c>
      <c r="E42" s="64" t="s">
        <v>75</v>
      </c>
      <c r="F42" s="233" t="s">
        <v>3</v>
      </c>
      <c r="G42" s="234">
        <f>G41</f>
        <v>45</v>
      </c>
      <c r="H42" s="420"/>
      <c r="I42" s="141">
        <f>G42*H42</f>
        <v>0</v>
      </c>
      <c r="J42" s="599"/>
      <c r="K42" s="620"/>
      <c r="L42" s="620"/>
      <c r="M42" s="620"/>
      <c r="N42" s="618"/>
      <c r="O42" s="618"/>
      <c r="P42" s="618"/>
      <c r="Q42" s="618"/>
      <c r="R42" s="618"/>
      <c r="S42" s="618"/>
      <c r="T42" s="618"/>
      <c r="U42" s="618"/>
      <c r="V42" s="618"/>
      <c r="W42" s="618"/>
      <c r="X42" s="618"/>
      <c r="Y42" s="618"/>
      <c r="Z42" s="618"/>
      <c r="AA42" s="618"/>
      <c r="AB42" s="618"/>
      <c r="AC42" s="618"/>
      <c r="AD42" s="618"/>
      <c r="AE42" s="618"/>
      <c r="AF42" s="618"/>
      <c r="AG42" s="618"/>
      <c r="AH42" s="618"/>
      <c r="AI42" s="618"/>
      <c r="AJ42" s="618"/>
      <c r="AK42" s="618"/>
      <c r="AL42" s="618"/>
      <c r="AM42" s="618"/>
      <c r="AN42" s="618"/>
      <c r="AO42" s="618"/>
      <c r="AP42" s="618"/>
      <c r="AQ42" s="618"/>
      <c r="AR42" s="618"/>
      <c r="AS42" s="618"/>
      <c r="AT42" s="618"/>
      <c r="AU42" s="618"/>
      <c r="AV42" s="618"/>
      <c r="AW42" s="618"/>
      <c r="AX42" s="618"/>
      <c r="AY42" s="618"/>
      <c r="AZ42" s="618"/>
      <c r="BA42" s="618"/>
      <c r="BB42" s="618"/>
      <c r="BC42" s="618"/>
      <c r="BD42" s="618"/>
      <c r="BE42" s="618"/>
      <c r="BF42" s="618"/>
    </row>
    <row r="43" spans="1:58" s="620" customFormat="1" x14ac:dyDescent="0.2">
      <c r="A43" s="617"/>
      <c r="B43" s="618"/>
      <c r="C43" s="945" t="s">
        <v>157</v>
      </c>
      <c r="D43" s="947"/>
      <c r="E43" s="947"/>
      <c r="F43" s="947"/>
      <c r="G43" s="947"/>
      <c r="H43" s="948"/>
      <c r="I43" s="385">
        <f>SUM(I20:I42)</f>
        <v>0</v>
      </c>
      <c r="J43" s="599"/>
      <c r="N43" s="618"/>
      <c r="O43" s="618"/>
      <c r="P43" s="618"/>
      <c r="Q43" s="618"/>
      <c r="R43" s="618"/>
      <c r="S43" s="618"/>
      <c r="T43" s="618"/>
      <c r="U43" s="618"/>
      <c r="V43" s="618"/>
      <c r="W43" s="618"/>
      <c r="X43" s="618"/>
      <c r="Y43" s="618"/>
      <c r="Z43" s="618"/>
      <c r="AA43" s="618"/>
      <c r="AB43" s="618"/>
      <c r="AC43" s="618"/>
      <c r="AD43" s="618"/>
      <c r="AE43" s="618"/>
      <c r="AF43" s="618"/>
      <c r="AG43" s="618"/>
      <c r="AH43" s="618"/>
      <c r="AI43" s="618"/>
      <c r="AJ43" s="618"/>
      <c r="AK43" s="618"/>
      <c r="AL43" s="618"/>
      <c r="AM43" s="618"/>
      <c r="AN43" s="618"/>
      <c r="AO43" s="618"/>
      <c r="AP43" s="618"/>
      <c r="AQ43" s="618"/>
      <c r="AR43" s="618"/>
      <c r="AS43" s="618"/>
      <c r="AT43" s="618"/>
      <c r="AU43" s="618"/>
      <c r="AV43" s="618"/>
      <c r="AW43" s="618"/>
      <c r="AX43" s="618"/>
      <c r="AY43" s="618"/>
      <c r="AZ43" s="618"/>
      <c r="BA43" s="618"/>
      <c r="BB43" s="618"/>
      <c r="BC43" s="618"/>
      <c r="BD43" s="618"/>
      <c r="BE43" s="618"/>
      <c r="BF43" s="618"/>
    </row>
    <row r="44" spans="1:58" s="620" customFormat="1" x14ac:dyDescent="0.2">
      <c r="A44" s="617"/>
      <c r="B44" s="618"/>
      <c r="C44" s="619">
        <v>1.3</v>
      </c>
      <c r="D44" s="148" t="s">
        <v>96</v>
      </c>
      <c r="E44" s="376" t="s">
        <v>50</v>
      </c>
      <c r="F44" s="376"/>
      <c r="G44" s="376"/>
      <c r="H44" s="376"/>
      <c r="I44" s="376"/>
      <c r="J44" s="599"/>
      <c r="N44" s="618"/>
      <c r="O44" s="618"/>
      <c r="P44" s="618"/>
      <c r="Q44" s="618"/>
      <c r="R44" s="618"/>
      <c r="S44" s="618"/>
      <c r="T44" s="618"/>
      <c r="U44" s="618"/>
      <c r="V44" s="618"/>
      <c r="W44" s="618"/>
      <c r="X44" s="618"/>
      <c r="Y44" s="618"/>
      <c r="Z44" s="618"/>
      <c r="AA44" s="618"/>
      <c r="AB44" s="618"/>
      <c r="AC44" s="618"/>
      <c r="AD44" s="618"/>
      <c r="AE44" s="618"/>
      <c r="AF44" s="618"/>
      <c r="AG44" s="618"/>
      <c r="AH44" s="618"/>
      <c r="AI44" s="618"/>
      <c r="AJ44" s="618"/>
      <c r="AK44" s="618"/>
      <c r="AL44" s="618"/>
      <c r="AM44" s="618"/>
      <c r="AN44" s="618"/>
      <c r="AO44" s="618"/>
      <c r="AP44" s="618"/>
      <c r="AQ44" s="618"/>
      <c r="AR44" s="618"/>
      <c r="AS44" s="618"/>
      <c r="AT44" s="618"/>
      <c r="AU44" s="618"/>
      <c r="AV44" s="618"/>
      <c r="AW44" s="618"/>
      <c r="AX44" s="618"/>
      <c r="AY44" s="618"/>
      <c r="AZ44" s="618"/>
      <c r="BA44" s="618"/>
      <c r="BB44" s="618"/>
      <c r="BC44" s="618"/>
      <c r="BD44" s="618"/>
      <c r="BE44" s="618"/>
      <c r="BF44" s="618"/>
    </row>
    <row r="45" spans="1:58" s="620" customFormat="1" ht="38.25" x14ac:dyDescent="0.2">
      <c r="A45" s="617"/>
      <c r="B45" s="618"/>
      <c r="C45" s="139" t="s">
        <v>4</v>
      </c>
      <c r="D45" s="98" t="s">
        <v>124</v>
      </c>
      <c r="E45" s="665" t="s">
        <v>23</v>
      </c>
      <c r="F45" s="139" t="s">
        <v>151</v>
      </c>
      <c r="G45" s="673">
        <f>G62+G64+G66</f>
        <v>5</v>
      </c>
      <c r="H45" s="660"/>
      <c r="I45" s="387">
        <f>G45*H45</f>
        <v>0</v>
      </c>
      <c r="J45" s="599"/>
      <c r="N45" s="618"/>
      <c r="O45" s="618"/>
      <c r="P45" s="618"/>
      <c r="Q45" s="618"/>
      <c r="R45" s="618"/>
      <c r="S45" s="618"/>
      <c r="T45" s="618"/>
      <c r="U45" s="618"/>
      <c r="V45" s="618"/>
      <c r="W45" s="618"/>
      <c r="X45" s="618"/>
      <c r="Y45" s="618"/>
      <c r="Z45" s="618"/>
      <c r="AA45" s="618"/>
      <c r="AB45" s="618"/>
      <c r="AC45" s="618"/>
      <c r="AD45" s="618"/>
      <c r="AE45" s="618"/>
      <c r="AF45" s="618"/>
      <c r="AG45" s="618"/>
      <c r="AH45" s="618"/>
      <c r="AI45" s="618"/>
      <c r="AJ45" s="618"/>
      <c r="AK45" s="618"/>
      <c r="AL45" s="618"/>
      <c r="AM45" s="618"/>
      <c r="AN45" s="618"/>
      <c r="AO45" s="618"/>
      <c r="AP45" s="618"/>
      <c r="AQ45" s="618"/>
      <c r="AR45" s="618"/>
      <c r="AS45" s="618"/>
      <c r="AT45" s="618"/>
      <c r="AU45" s="618"/>
      <c r="AV45" s="618"/>
      <c r="AW45" s="618"/>
      <c r="AX45" s="618"/>
      <c r="AY45" s="618"/>
      <c r="AZ45" s="618"/>
      <c r="BA45" s="618"/>
      <c r="BB45" s="618"/>
      <c r="BC45" s="618"/>
      <c r="BD45" s="618"/>
      <c r="BE45" s="618"/>
      <c r="BF45" s="618"/>
    </row>
    <row r="46" spans="1:58" s="620" customFormat="1" ht="63.75" x14ac:dyDescent="0.2">
      <c r="A46" s="617"/>
      <c r="B46" s="618"/>
      <c r="C46" s="139" t="s">
        <v>15</v>
      </c>
      <c r="D46" s="98" t="s">
        <v>270</v>
      </c>
      <c r="E46" s="665" t="s">
        <v>24</v>
      </c>
      <c r="F46" s="139" t="s">
        <v>3</v>
      </c>
      <c r="G46" s="659">
        <v>40</v>
      </c>
      <c r="H46" s="660"/>
      <c r="I46" s="387">
        <f>G46*H46</f>
        <v>0</v>
      </c>
      <c r="J46" s="599"/>
      <c r="N46" s="618"/>
      <c r="O46" s="618"/>
      <c r="P46" s="618"/>
      <c r="Q46" s="618"/>
      <c r="R46" s="618"/>
      <c r="S46" s="618"/>
      <c r="T46" s="618"/>
      <c r="U46" s="618"/>
      <c r="V46" s="618"/>
      <c r="W46" s="618"/>
      <c r="X46" s="618"/>
      <c r="Y46" s="618"/>
      <c r="Z46" s="618"/>
      <c r="AA46" s="618"/>
      <c r="AB46" s="618"/>
      <c r="AC46" s="618"/>
      <c r="AD46" s="618"/>
      <c r="AE46" s="618"/>
      <c r="AF46" s="618"/>
      <c r="AG46" s="618"/>
      <c r="AH46" s="618"/>
      <c r="AI46" s="618"/>
      <c r="AJ46" s="618"/>
      <c r="AK46" s="618"/>
      <c r="AL46" s="618"/>
      <c r="AM46" s="618"/>
      <c r="AN46" s="618"/>
      <c r="AO46" s="618"/>
      <c r="AP46" s="618"/>
      <c r="AQ46" s="618"/>
      <c r="AR46" s="618"/>
      <c r="AS46" s="618"/>
      <c r="AT46" s="618"/>
      <c r="AU46" s="618"/>
      <c r="AV46" s="618"/>
      <c r="AW46" s="618"/>
      <c r="AX46" s="618"/>
      <c r="AY46" s="618"/>
      <c r="AZ46" s="618"/>
      <c r="BA46" s="618"/>
      <c r="BB46" s="618"/>
      <c r="BC46" s="618"/>
      <c r="BD46" s="618"/>
      <c r="BE46" s="618"/>
      <c r="BF46" s="618"/>
    </row>
    <row r="47" spans="1:58" s="620" customFormat="1" ht="165.75" customHeight="1" x14ac:dyDescent="0.2">
      <c r="A47" s="617"/>
      <c r="B47" s="618"/>
      <c r="C47" s="952" t="s">
        <v>16</v>
      </c>
      <c r="D47" s="388" t="s">
        <v>692</v>
      </c>
      <c r="E47" s="682" t="s">
        <v>693</v>
      </c>
      <c r="F47" s="670"/>
      <c r="G47" s="674"/>
      <c r="H47" s="674"/>
      <c r="I47" s="391"/>
      <c r="J47" s="599"/>
      <c r="N47" s="618"/>
      <c r="O47" s="618"/>
      <c r="P47" s="618"/>
      <c r="Q47" s="618"/>
      <c r="R47" s="618"/>
      <c r="S47" s="618"/>
      <c r="T47" s="618"/>
      <c r="U47" s="618"/>
      <c r="V47" s="618"/>
      <c r="W47" s="618"/>
      <c r="X47" s="618"/>
      <c r="Y47" s="618"/>
      <c r="Z47" s="618"/>
      <c r="AA47" s="618"/>
      <c r="AB47" s="618"/>
      <c r="AC47" s="618"/>
      <c r="AD47" s="618"/>
      <c r="AE47" s="618"/>
      <c r="AF47" s="618"/>
      <c r="AG47" s="618"/>
      <c r="AH47" s="618"/>
      <c r="AI47" s="618"/>
      <c r="AJ47" s="618"/>
      <c r="AK47" s="618"/>
      <c r="AL47" s="618"/>
      <c r="AM47" s="618"/>
      <c r="AN47" s="618"/>
      <c r="AO47" s="618"/>
      <c r="AP47" s="618"/>
      <c r="AQ47" s="618"/>
      <c r="AR47" s="618"/>
      <c r="AS47" s="618"/>
      <c r="AT47" s="618"/>
      <c r="AU47" s="618"/>
      <c r="AV47" s="618"/>
      <c r="AW47" s="618"/>
      <c r="AX47" s="618"/>
      <c r="AY47" s="618"/>
      <c r="AZ47" s="618"/>
      <c r="BA47" s="618"/>
      <c r="BB47" s="618"/>
      <c r="BC47" s="618"/>
      <c r="BD47" s="618"/>
      <c r="BE47" s="618"/>
      <c r="BF47" s="618"/>
    </row>
    <row r="48" spans="1:58" s="620" customFormat="1" ht="15" customHeight="1" x14ac:dyDescent="0.2">
      <c r="A48" s="617"/>
      <c r="B48" s="618"/>
      <c r="C48" s="953"/>
      <c r="D48" s="392" t="s">
        <v>317</v>
      </c>
      <c r="E48" s="683" t="s">
        <v>25</v>
      </c>
      <c r="F48" s="671"/>
      <c r="G48" s="666"/>
      <c r="H48" s="666"/>
      <c r="I48" s="394"/>
      <c r="J48" s="599"/>
      <c r="N48" s="618"/>
      <c r="O48" s="618"/>
      <c r="P48" s="618"/>
      <c r="Q48" s="618"/>
      <c r="R48" s="618"/>
      <c r="S48" s="618"/>
      <c r="T48" s="618"/>
      <c r="U48" s="618"/>
      <c r="V48" s="618"/>
      <c r="W48" s="618"/>
      <c r="X48" s="618"/>
      <c r="Y48" s="618"/>
      <c r="Z48" s="618"/>
      <c r="AA48" s="618"/>
      <c r="AB48" s="618"/>
      <c r="AC48" s="618"/>
      <c r="AD48" s="618"/>
      <c r="AE48" s="618"/>
      <c r="AF48" s="618"/>
      <c r="AG48" s="618"/>
      <c r="AH48" s="618"/>
      <c r="AI48" s="618"/>
      <c r="AJ48" s="618"/>
      <c r="AK48" s="618"/>
      <c r="AL48" s="618"/>
      <c r="AM48" s="618"/>
      <c r="AN48" s="618"/>
      <c r="AO48" s="618"/>
      <c r="AP48" s="618"/>
      <c r="AQ48" s="618"/>
      <c r="AR48" s="618"/>
      <c r="AS48" s="618"/>
      <c r="AT48" s="618"/>
      <c r="AU48" s="618"/>
      <c r="AV48" s="618"/>
      <c r="AW48" s="618"/>
      <c r="AX48" s="618"/>
      <c r="AY48" s="618"/>
      <c r="AZ48" s="618"/>
      <c r="BA48" s="618"/>
      <c r="BB48" s="618"/>
      <c r="BC48" s="618"/>
      <c r="BD48" s="618"/>
      <c r="BE48" s="618"/>
      <c r="BF48" s="618"/>
    </row>
    <row r="49" spans="1:58" s="620" customFormat="1" x14ac:dyDescent="0.2">
      <c r="A49" s="617"/>
      <c r="B49" s="618"/>
      <c r="C49" s="953"/>
      <c r="D49" s="392" t="s">
        <v>694</v>
      </c>
      <c r="E49" s="392" t="s">
        <v>695</v>
      </c>
      <c r="F49" s="671"/>
      <c r="G49" s="666"/>
      <c r="H49" s="666"/>
      <c r="I49" s="394"/>
      <c r="J49" s="599"/>
      <c r="N49" s="618"/>
      <c r="O49" s="618"/>
      <c r="P49" s="618"/>
      <c r="Q49" s="618"/>
      <c r="R49" s="618"/>
      <c r="S49" s="618"/>
      <c r="T49" s="618"/>
      <c r="U49" s="618"/>
      <c r="V49" s="618"/>
      <c r="W49" s="618"/>
      <c r="X49" s="618"/>
      <c r="Y49" s="618"/>
      <c r="Z49" s="618"/>
      <c r="AA49" s="618"/>
      <c r="AB49" s="618"/>
      <c r="AC49" s="618"/>
      <c r="AD49" s="618"/>
      <c r="AE49" s="618"/>
      <c r="AF49" s="618"/>
      <c r="AG49" s="618"/>
      <c r="AH49" s="618"/>
      <c r="AI49" s="618"/>
      <c r="AJ49" s="618"/>
      <c r="AK49" s="618"/>
      <c r="AL49" s="618"/>
      <c r="AM49" s="618"/>
      <c r="AN49" s="618"/>
      <c r="AO49" s="618"/>
      <c r="AP49" s="618"/>
      <c r="AQ49" s="618"/>
      <c r="AR49" s="618"/>
      <c r="AS49" s="618"/>
      <c r="AT49" s="618"/>
      <c r="AU49" s="618"/>
      <c r="AV49" s="618"/>
      <c r="AW49" s="618"/>
      <c r="AX49" s="618"/>
      <c r="AY49" s="618"/>
      <c r="AZ49" s="618"/>
      <c r="BA49" s="618"/>
      <c r="BB49" s="618"/>
      <c r="BC49" s="618"/>
      <c r="BD49" s="618"/>
      <c r="BE49" s="618"/>
      <c r="BF49" s="618"/>
    </row>
    <row r="50" spans="1:58" s="620" customFormat="1" x14ac:dyDescent="0.2">
      <c r="A50" s="617"/>
      <c r="B50" s="618"/>
      <c r="C50" s="953"/>
      <c r="D50" s="392" t="s">
        <v>696</v>
      </c>
      <c r="E50" s="392" t="s">
        <v>696</v>
      </c>
      <c r="F50" s="671"/>
      <c r="G50" s="666"/>
      <c r="H50" s="666"/>
      <c r="I50" s="394"/>
      <c r="J50" s="599"/>
      <c r="N50" s="618"/>
      <c r="O50" s="618"/>
      <c r="P50" s="618"/>
      <c r="Q50" s="618"/>
      <c r="R50" s="618"/>
      <c r="S50" s="618"/>
      <c r="T50" s="618"/>
      <c r="U50" s="618"/>
      <c r="V50" s="618"/>
      <c r="W50" s="618"/>
      <c r="X50" s="618"/>
      <c r="Y50" s="618"/>
      <c r="Z50" s="618"/>
      <c r="AA50" s="618"/>
      <c r="AB50" s="618"/>
      <c r="AC50" s="618"/>
      <c r="AD50" s="618"/>
      <c r="AE50" s="618"/>
      <c r="AF50" s="618"/>
      <c r="AG50" s="618"/>
      <c r="AH50" s="618"/>
      <c r="AI50" s="618"/>
      <c r="AJ50" s="618"/>
      <c r="AK50" s="618"/>
      <c r="AL50" s="618"/>
      <c r="AM50" s="618"/>
      <c r="AN50" s="618"/>
      <c r="AO50" s="618"/>
      <c r="AP50" s="618"/>
      <c r="AQ50" s="618"/>
      <c r="AR50" s="618"/>
      <c r="AS50" s="618"/>
      <c r="AT50" s="618"/>
      <c r="AU50" s="618"/>
      <c r="AV50" s="618"/>
      <c r="AW50" s="618"/>
      <c r="AX50" s="618"/>
      <c r="AY50" s="618"/>
      <c r="AZ50" s="618"/>
      <c r="BA50" s="618"/>
      <c r="BB50" s="618"/>
      <c r="BC50" s="618"/>
      <c r="BD50" s="618"/>
      <c r="BE50" s="618"/>
      <c r="BF50" s="618"/>
    </row>
    <row r="51" spans="1:58" s="620" customFormat="1" ht="25.5" x14ac:dyDescent="0.2">
      <c r="A51" s="617"/>
      <c r="B51" s="618"/>
      <c r="C51" s="953"/>
      <c r="D51" s="90" t="s">
        <v>630</v>
      </c>
      <c r="E51" s="123" t="s">
        <v>631</v>
      </c>
      <c r="F51" s="671"/>
      <c r="G51" s="666"/>
      <c r="H51" s="666"/>
      <c r="I51" s="394"/>
      <c r="J51" s="599"/>
      <c r="N51" s="618"/>
      <c r="O51" s="618"/>
      <c r="P51" s="618"/>
      <c r="Q51" s="618"/>
      <c r="R51" s="618"/>
      <c r="S51" s="618"/>
      <c r="T51" s="618"/>
      <c r="U51" s="618"/>
      <c r="V51" s="618"/>
      <c r="W51" s="618"/>
      <c r="X51" s="618"/>
      <c r="Y51" s="618"/>
      <c r="Z51" s="618"/>
      <c r="AA51" s="618"/>
      <c r="AB51" s="618"/>
      <c r="AC51" s="618"/>
      <c r="AD51" s="618"/>
      <c r="AE51" s="618"/>
      <c r="AF51" s="618"/>
      <c r="AG51" s="618"/>
      <c r="AH51" s="618"/>
      <c r="AI51" s="618"/>
      <c r="AJ51" s="618"/>
      <c r="AK51" s="618"/>
      <c r="AL51" s="618"/>
      <c r="AM51" s="618"/>
      <c r="AN51" s="618"/>
      <c r="AO51" s="618"/>
      <c r="AP51" s="618"/>
      <c r="AQ51" s="618"/>
      <c r="AR51" s="618"/>
      <c r="AS51" s="618"/>
      <c r="AT51" s="618"/>
      <c r="AU51" s="618"/>
      <c r="AV51" s="618"/>
      <c r="AW51" s="618"/>
      <c r="AX51" s="618"/>
      <c r="AY51" s="618"/>
      <c r="AZ51" s="618"/>
      <c r="BA51" s="618"/>
      <c r="BB51" s="618"/>
      <c r="BC51" s="618"/>
      <c r="BD51" s="618"/>
      <c r="BE51" s="618"/>
      <c r="BF51" s="618"/>
    </row>
    <row r="52" spans="1:58" s="620" customFormat="1" ht="25.5" x14ac:dyDescent="0.2">
      <c r="A52" s="617"/>
      <c r="B52" s="618"/>
      <c r="C52" s="953"/>
      <c r="D52" s="123" t="s">
        <v>632</v>
      </c>
      <c r="E52" s="90" t="s">
        <v>633</v>
      </c>
      <c r="F52" s="668"/>
      <c r="G52" s="669"/>
      <c r="H52" s="675"/>
      <c r="I52" s="667"/>
      <c r="J52" s="599"/>
      <c r="N52" s="618"/>
      <c r="O52" s="618"/>
      <c r="P52" s="618"/>
      <c r="Q52" s="618"/>
      <c r="R52" s="618"/>
      <c r="S52" s="618"/>
      <c r="T52" s="618"/>
      <c r="U52" s="618"/>
      <c r="V52" s="618"/>
      <c r="W52" s="618"/>
      <c r="X52" s="618"/>
      <c r="Y52" s="618"/>
      <c r="Z52" s="618"/>
      <c r="AA52" s="618"/>
      <c r="AB52" s="618"/>
      <c r="AC52" s="618"/>
      <c r="AD52" s="618"/>
      <c r="AE52" s="618"/>
      <c r="AF52" s="618"/>
      <c r="AG52" s="618"/>
      <c r="AH52" s="618"/>
      <c r="AI52" s="618"/>
      <c r="AJ52" s="618"/>
      <c r="AK52" s="618"/>
      <c r="AL52" s="618"/>
      <c r="AM52" s="618"/>
      <c r="AN52" s="618"/>
      <c r="AO52" s="618"/>
      <c r="AP52" s="618"/>
      <c r="AQ52" s="618"/>
      <c r="AR52" s="618"/>
      <c r="AS52" s="618"/>
      <c r="AT52" s="618"/>
      <c r="AU52" s="618"/>
      <c r="AV52" s="618"/>
      <c r="AW52" s="618"/>
      <c r="AX52" s="618"/>
      <c r="AY52" s="618"/>
      <c r="AZ52" s="618"/>
      <c r="BA52" s="618"/>
      <c r="BB52" s="618"/>
      <c r="BC52" s="618"/>
      <c r="BD52" s="618"/>
      <c r="BE52" s="618"/>
      <c r="BF52" s="618"/>
    </row>
    <row r="53" spans="1:58" s="620" customFormat="1" x14ac:dyDescent="0.2">
      <c r="A53" s="617"/>
      <c r="B53" s="618"/>
      <c r="C53" s="953"/>
      <c r="D53" s="392" t="s">
        <v>125</v>
      </c>
      <c r="E53" s="683" t="s">
        <v>26</v>
      </c>
      <c r="F53" s="668"/>
      <c r="G53" s="669"/>
      <c r="H53" s="675"/>
      <c r="I53" s="667"/>
      <c r="J53" s="599"/>
      <c r="N53" s="618"/>
      <c r="O53" s="618"/>
      <c r="P53" s="618"/>
      <c r="Q53" s="618"/>
      <c r="R53" s="618"/>
      <c r="S53" s="618"/>
      <c r="T53" s="618"/>
      <c r="U53" s="618"/>
      <c r="V53" s="618"/>
      <c r="W53" s="618"/>
      <c r="X53" s="618"/>
      <c r="Y53" s="618"/>
      <c r="Z53" s="618"/>
      <c r="AA53" s="618"/>
      <c r="AB53" s="618"/>
      <c r="AC53" s="618"/>
      <c r="AD53" s="618"/>
      <c r="AE53" s="618"/>
      <c r="AF53" s="618"/>
      <c r="AG53" s="618"/>
      <c r="AH53" s="618"/>
      <c r="AI53" s="618"/>
      <c r="AJ53" s="618"/>
      <c r="AK53" s="618"/>
      <c r="AL53" s="618"/>
      <c r="AM53" s="618"/>
      <c r="AN53" s="618"/>
      <c r="AO53" s="618"/>
      <c r="AP53" s="618"/>
      <c r="AQ53" s="618"/>
      <c r="AR53" s="618"/>
      <c r="AS53" s="618"/>
      <c r="AT53" s="618"/>
      <c r="AU53" s="618"/>
      <c r="AV53" s="618"/>
      <c r="AW53" s="618"/>
      <c r="AX53" s="618"/>
      <c r="AY53" s="618"/>
      <c r="AZ53" s="618"/>
      <c r="BA53" s="618"/>
      <c r="BB53" s="618"/>
      <c r="BC53" s="618"/>
      <c r="BD53" s="618"/>
      <c r="BE53" s="618"/>
      <c r="BF53" s="618"/>
    </row>
    <row r="54" spans="1:58" s="620" customFormat="1" ht="12.75" customHeight="1" x14ac:dyDescent="0.2">
      <c r="A54" s="617"/>
      <c r="B54" s="618"/>
      <c r="C54" s="953"/>
      <c r="D54" s="392" t="s">
        <v>126</v>
      </c>
      <c r="E54" s="683" t="s">
        <v>135</v>
      </c>
      <c r="F54" s="668"/>
      <c r="G54" s="669"/>
      <c r="H54" s="675"/>
      <c r="I54" s="667"/>
      <c r="J54" s="599"/>
      <c r="N54" s="618"/>
      <c r="O54" s="618"/>
      <c r="P54" s="618"/>
      <c r="Q54" s="618"/>
      <c r="R54" s="618"/>
      <c r="S54" s="618"/>
      <c r="T54" s="618"/>
      <c r="U54" s="618"/>
      <c r="V54" s="618"/>
      <c r="W54" s="618"/>
      <c r="X54" s="618"/>
      <c r="Y54" s="618"/>
      <c r="Z54" s="618"/>
      <c r="AA54" s="618"/>
      <c r="AB54" s="618"/>
      <c r="AC54" s="618"/>
      <c r="AD54" s="618"/>
      <c r="AE54" s="618"/>
      <c r="AF54" s="618"/>
      <c r="AG54" s="618"/>
      <c r="AH54" s="618"/>
      <c r="AI54" s="618"/>
      <c r="AJ54" s="618"/>
      <c r="AK54" s="618"/>
      <c r="AL54" s="618"/>
      <c r="AM54" s="618"/>
      <c r="AN54" s="618"/>
      <c r="AO54" s="618"/>
      <c r="AP54" s="618"/>
      <c r="AQ54" s="618"/>
      <c r="AR54" s="618"/>
      <c r="AS54" s="618"/>
      <c r="AT54" s="618"/>
      <c r="AU54" s="618"/>
      <c r="AV54" s="618"/>
      <c r="AW54" s="618"/>
      <c r="AX54" s="618"/>
      <c r="AY54" s="618"/>
      <c r="AZ54" s="618"/>
      <c r="BA54" s="618"/>
      <c r="BB54" s="618"/>
      <c r="BC54" s="618"/>
      <c r="BD54" s="618"/>
      <c r="BE54" s="618"/>
      <c r="BF54" s="618"/>
    </row>
    <row r="55" spans="1:58" s="620" customFormat="1" ht="16.5" customHeight="1" x14ac:dyDescent="0.2">
      <c r="A55" s="617"/>
      <c r="B55" s="618"/>
      <c r="C55" s="953"/>
      <c r="D55" s="396" t="s">
        <v>127</v>
      </c>
      <c r="E55" s="683" t="s">
        <v>39</v>
      </c>
      <c r="F55" s="668"/>
      <c r="G55" s="669"/>
      <c r="H55" s="675"/>
      <c r="I55" s="667"/>
      <c r="J55" s="599"/>
      <c r="N55" s="618"/>
      <c r="O55" s="618"/>
      <c r="P55" s="618"/>
      <c r="Q55" s="618"/>
      <c r="R55" s="618"/>
      <c r="S55" s="618"/>
      <c r="T55" s="618"/>
      <c r="U55" s="618"/>
      <c r="V55" s="618"/>
      <c r="W55" s="618"/>
      <c r="X55" s="618"/>
      <c r="Y55" s="618"/>
      <c r="Z55" s="618"/>
      <c r="AA55" s="618"/>
      <c r="AB55" s="618"/>
      <c r="AC55" s="618"/>
      <c r="AD55" s="618"/>
      <c r="AE55" s="618"/>
      <c r="AF55" s="618"/>
      <c r="AG55" s="618"/>
      <c r="AH55" s="618"/>
      <c r="AI55" s="618"/>
      <c r="AJ55" s="618"/>
      <c r="AK55" s="618"/>
      <c r="AL55" s="618"/>
      <c r="AM55" s="618"/>
      <c r="AN55" s="618"/>
      <c r="AO55" s="618"/>
      <c r="AP55" s="618"/>
      <c r="AQ55" s="618"/>
      <c r="AR55" s="618"/>
      <c r="AS55" s="618"/>
      <c r="AT55" s="618"/>
      <c r="AU55" s="618"/>
      <c r="AV55" s="618"/>
      <c r="AW55" s="618"/>
      <c r="AX55" s="618"/>
      <c r="AY55" s="618"/>
      <c r="AZ55" s="618"/>
      <c r="BA55" s="618"/>
      <c r="BB55" s="618"/>
      <c r="BC55" s="618"/>
      <c r="BD55" s="618"/>
      <c r="BE55" s="618"/>
      <c r="BF55" s="618"/>
    </row>
    <row r="56" spans="1:58" s="620" customFormat="1" ht="15" customHeight="1" x14ac:dyDescent="0.2">
      <c r="A56" s="617"/>
      <c r="B56" s="618"/>
      <c r="C56" s="953"/>
      <c r="D56" s="392" t="s">
        <v>128</v>
      </c>
      <c r="E56" s="683" t="s">
        <v>27</v>
      </c>
      <c r="F56" s="668"/>
      <c r="G56" s="669"/>
      <c r="H56" s="675"/>
      <c r="I56" s="667"/>
      <c r="J56" s="599"/>
      <c r="N56" s="618"/>
      <c r="O56" s="618"/>
      <c r="P56" s="618"/>
      <c r="Q56" s="618"/>
      <c r="R56" s="618"/>
      <c r="S56" s="618"/>
      <c r="T56" s="618"/>
      <c r="U56" s="618"/>
      <c r="V56" s="618"/>
      <c r="W56" s="618"/>
      <c r="X56" s="618"/>
      <c r="Y56" s="618"/>
      <c r="Z56" s="618"/>
      <c r="AA56" s="618"/>
      <c r="AB56" s="618"/>
      <c r="AC56" s="618"/>
      <c r="AD56" s="618"/>
      <c r="AE56" s="618"/>
      <c r="AF56" s="618"/>
      <c r="AG56" s="618"/>
      <c r="AH56" s="618"/>
      <c r="AI56" s="618"/>
      <c r="AJ56" s="618"/>
      <c r="AK56" s="618"/>
      <c r="AL56" s="618"/>
      <c r="AM56" s="618"/>
      <c r="AN56" s="618"/>
      <c r="AO56" s="618"/>
      <c r="AP56" s="618"/>
      <c r="AQ56" s="618"/>
      <c r="AR56" s="618"/>
      <c r="AS56" s="618"/>
      <c r="AT56" s="618"/>
      <c r="AU56" s="618"/>
      <c r="AV56" s="618"/>
      <c r="AW56" s="618"/>
      <c r="AX56" s="618"/>
      <c r="AY56" s="618"/>
      <c r="AZ56" s="618"/>
      <c r="BA56" s="618"/>
      <c r="BB56" s="618"/>
      <c r="BC56" s="618"/>
      <c r="BD56" s="618"/>
      <c r="BE56" s="618"/>
      <c r="BF56" s="618"/>
    </row>
    <row r="57" spans="1:58" s="620" customFormat="1" x14ac:dyDescent="0.2">
      <c r="A57" s="617"/>
      <c r="B57" s="618"/>
      <c r="C57" s="953"/>
      <c r="D57" s="392" t="s">
        <v>129</v>
      </c>
      <c r="E57" s="392" t="s">
        <v>28</v>
      </c>
      <c r="F57" s="668"/>
      <c r="G57" s="669"/>
      <c r="H57" s="675"/>
      <c r="I57" s="667"/>
      <c r="J57" s="599"/>
      <c r="N57" s="618"/>
      <c r="O57" s="618"/>
      <c r="P57" s="618"/>
      <c r="Q57" s="618"/>
      <c r="R57" s="618"/>
      <c r="S57" s="618"/>
      <c r="T57" s="618"/>
      <c r="U57" s="618"/>
      <c r="V57" s="618"/>
      <c r="W57" s="618"/>
      <c r="X57" s="618"/>
      <c r="Y57" s="618"/>
      <c r="Z57" s="618"/>
      <c r="AA57" s="618"/>
      <c r="AB57" s="618"/>
      <c r="AC57" s="618"/>
      <c r="AD57" s="618"/>
      <c r="AE57" s="618"/>
      <c r="AF57" s="618"/>
      <c r="AG57" s="618"/>
      <c r="AH57" s="618"/>
      <c r="AI57" s="618"/>
      <c r="AJ57" s="618"/>
      <c r="AK57" s="618"/>
      <c r="AL57" s="618"/>
      <c r="AM57" s="618"/>
      <c r="AN57" s="618"/>
      <c r="AO57" s="618"/>
      <c r="AP57" s="618"/>
      <c r="AQ57" s="618"/>
      <c r="AR57" s="618"/>
      <c r="AS57" s="618"/>
      <c r="AT57" s="618"/>
      <c r="AU57" s="618"/>
      <c r="AV57" s="618"/>
      <c r="AW57" s="618"/>
      <c r="AX57" s="618"/>
      <c r="AY57" s="618"/>
      <c r="AZ57" s="618"/>
      <c r="BA57" s="618"/>
      <c r="BB57" s="618"/>
      <c r="BC57" s="618"/>
      <c r="BD57" s="618"/>
      <c r="BE57" s="618"/>
      <c r="BF57" s="618"/>
    </row>
    <row r="58" spans="1:58" s="620" customFormat="1" ht="17.25" customHeight="1" x14ac:dyDescent="0.2">
      <c r="A58" s="617"/>
      <c r="B58" s="618"/>
      <c r="C58" s="953"/>
      <c r="D58" s="397" t="s">
        <v>130</v>
      </c>
      <c r="E58" s="684" t="s">
        <v>29</v>
      </c>
      <c r="F58" s="668"/>
      <c r="G58" s="669"/>
      <c r="H58" s="675"/>
      <c r="I58" s="667"/>
      <c r="J58" s="599"/>
      <c r="N58" s="618"/>
      <c r="O58" s="618"/>
      <c r="P58" s="618"/>
      <c r="Q58" s="618"/>
      <c r="R58" s="618"/>
      <c r="S58" s="618"/>
      <c r="T58" s="618"/>
      <c r="U58" s="618"/>
      <c r="V58" s="618"/>
      <c r="W58" s="618"/>
      <c r="X58" s="618"/>
      <c r="Y58" s="618"/>
      <c r="Z58" s="618"/>
      <c r="AA58" s="618"/>
      <c r="AB58" s="618"/>
      <c r="AC58" s="618"/>
      <c r="AD58" s="618"/>
      <c r="AE58" s="618"/>
      <c r="AF58" s="618"/>
      <c r="AG58" s="618"/>
      <c r="AH58" s="618"/>
      <c r="AI58" s="618"/>
      <c r="AJ58" s="618"/>
      <c r="AK58" s="618"/>
      <c r="AL58" s="618"/>
      <c r="AM58" s="618"/>
      <c r="AN58" s="618"/>
      <c r="AO58" s="618"/>
      <c r="AP58" s="618"/>
      <c r="AQ58" s="618"/>
      <c r="AR58" s="618"/>
      <c r="AS58" s="618"/>
      <c r="AT58" s="618"/>
      <c r="AU58" s="618"/>
      <c r="AV58" s="618"/>
      <c r="AW58" s="618"/>
      <c r="AX58" s="618"/>
      <c r="AY58" s="618"/>
      <c r="AZ58" s="618"/>
      <c r="BA58" s="618"/>
      <c r="BB58" s="618"/>
      <c r="BC58" s="618"/>
      <c r="BD58" s="618"/>
      <c r="BE58" s="618"/>
      <c r="BF58" s="618"/>
    </row>
    <row r="59" spans="1:58" s="620" customFormat="1" ht="12" customHeight="1" x14ac:dyDescent="0.2">
      <c r="A59" s="617"/>
      <c r="B59" s="618"/>
      <c r="C59" s="953"/>
      <c r="D59" s="397" t="s">
        <v>131</v>
      </c>
      <c r="E59" s="685" t="s">
        <v>30</v>
      </c>
      <c r="F59" s="668"/>
      <c r="G59" s="669"/>
      <c r="H59" s="675"/>
      <c r="I59" s="667"/>
      <c r="J59" s="599"/>
      <c r="N59" s="618"/>
      <c r="O59" s="618"/>
      <c r="P59" s="618"/>
      <c r="Q59" s="618"/>
      <c r="R59" s="618"/>
      <c r="S59" s="618"/>
      <c r="T59" s="618"/>
      <c r="U59" s="618"/>
      <c r="V59" s="618"/>
      <c r="W59" s="618"/>
      <c r="X59" s="618"/>
      <c r="Y59" s="618"/>
      <c r="Z59" s="618"/>
      <c r="AA59" s="618"/>
      <c r="AB59" s="618"/>
      <c r="AC59" s="618"/>
      <c r="AD59" s="618"/>
      <c r="AE59" s="618"/>
      <c r="AF59" s="618"/>
      <c r="AG59" s="618"/>
      <c r="AH59" s="618"/>
      <c r="AI59" s="618"/>
      <c r="AJ59" s="618"/>
      <c r="AK59" s="618"/>
      <c r="AL59" s="618"/>
      <c r="AM59" s="618"/>
      <c r="AN59" s="618"/>
      <c r="AO59" s="618"/>
      <c r="AP59" s="618"/>
      <c r="AQ59" s="618"/>
      <c r="AR59" s="618"/>
      <c r="AS59" s="618"/>
      <c r="AT59" s="618"/>
      <c r="AU59" s="618"/>
      <c r="AV59" s="618"/>
      <c r="AW59" s="618"/>
      <c r="AX59" s="618"/>
      <c r="AY59" s="618"/>
      <c r="AZ59" s="618"/>
      <c r="BA59" s="618"/>
      <c r="BB59" s="618"/>
      <c r="BC59" s="618"/>
      <c r="BD59" s="618"/>
      <c r="BE59" s="618"/>
      <c r="BF59" s="618"/>
    </row>
    <row r="60" spans="1:58" s="620" customFormat="1" x14ac:dyDescent="0.2">
      <c r="A60" s="617"/>
      <c r="B60" s="618"/>
      <c r="C60" s="953"/>
      <c r="D60" s="392" t="s">
        <v>132</v>
      </c>
      <c r="E60" s="392" t="s">
        <v>318</v>
      </c>
      <c r="F60" s="668"/>
      <c r="G60" s="669"/>
      <c r="H60" s="675"/>
      <c r="I60" s="667"/>
      <c r="J60" s="599"/>
      <c r="N60" s="618"/>
      <c r="O60" s="618"/>
      <c r="P60" s="618"/>
      <c r="Q60" s="618"/>
      <c r="R60" s="618"/>
      <c r="S60" s="618"/>
      <c r="T60" s="618"/>
      <c r="U60" s="618"/>
      <c r="V60" s="618"/>
      <c r="W60" s="618"/>
      <c r="X60" s="618"/>
      <c r="Y60" s="618"/>
      <c r="Z60" s="618"/>
      <c r="AA60" s="618"/>
      <c r="AB60" s="618"/>
      <c r="AC60" s="618"/>
      <c r="AD60" s="618"/>
      <c r="AE60" s="618"/>
      <c r="AF60" s="618"/>
      <c r="AG60" s="618"/>
      <c r="AH60" s="618"/>
      <c r="AI60" s="618"/>
      <c r="AJ60" s="618"/>
      <c r="AK60" s="618"/>
      <c r="AL60" s="618"/>
      <c r="AM60" s="618"/>
      <c r="AN60" s="618"/>
      <c r="AO60" s="618"/>
      <c r="AP60" s="618"/>
      <c r="AQ60" s="618"/>
      <c r="AR60" s="618"/>
      <c r="AS60" s="618"/>
      <c r="AT60" s="618"/>
      <c r="AU60" s="618"/>
      <c r="AV60" s="618"/>
      <c r="AW60" s="618"/>
      <c r="AX60" s="618"/>
      <c r="AY60" s="618"/>
      <c r="AZ60" s="618"/>
      <c r="BA60" s="618"/>
      <c r="BB60" s="618"/>
      <c r="BC60" s="618"/>
      <c r="BD60" s="618"/>
      <c r="BE60" s="618"/>
      <c r="BF60" s="618"/>
    </row>
    <row r="61" spans="1:58" s="620" customFormat="1" ht="15" customHeight="1" x14ac:dyDescent="0.2">
      <c r="A61" s="617"/>
      <c r="B61" s="618"/>
      <c r="C61" s="953"/>
      <c r="D61" s="100" t="s">
        <v>133</v>
      </c>
      <c r="E61" s="686" t="s">
        <v>31</v>
      </c>
      <c r="F61" s="668"/>
      <c r="G61" s="669"/>
      <c r="H61" s="675"/>
      <c r="I61" s="667"/>
      <c r="J61" s="599"/>
      <c r="N61" s="618"/>
      <c r="O61" s="618"/>
      <c r="P61" s="618"/>
      <c r="Q61" s="618"/>
      <c r="R61" s="618"/>
      <c r="S61" s="618"/>
      <c r="T61" s="618"/>
      <c r="U61" s="618"/>
      <c r="V61" s="618"/>
      <c r="W61" s="618"/>
      <c r="X61" s="618"/>
      <c r="Y61" s="618"/>
      <c r="Z61" s="618"/>
      <c r="AA61" s="618"/>
      <c r="AB61" s="618"/>
      <c r="AC61" s="618"/>
      <c r="AD61" s="618"/>
      <c r="AE61" s="618"/>
      <c r="AF61" s="618"/>
      <c r="AG61" s="618"/>
      <c r="AH61" s="618"/>
      <c r="AI61" s="618"/>
      <c r="AJ61" s="618"/>
      <c r="AK61" s="618"/>
      <c r="AL61" s="618"/>
      <c r="AM61" s="618"/>
      <c r="AN61" s="618"/>
      <c r="AO61" s="618"/>
      <c r="AP61" s="618"/>
      <c r="AQ61" s="618"/>
      <c r="AR61" s="618"/>
      <c r="AS61" s="618"/>
      <c r="AT61" s="618"/>
      <c r="AU61" s="618"/>
      <c r="AV61" s="618"/>
      <c r="AW61" s="618"/>
      <c r="AX61" s="618"/>
      <c r="AY61" s="618"/>
      <c r="AZ61" s="618"/>
      <c r="BA61" s="618"/>
      <c r="BB61" s="618"/>
      <c r="BC61" s="618"/>
      <c r="BD61" s="618"/>
      <c r="BE61" s="618"/>
      <c r="BF61" s="618"/>
    </row>
    <row r="62" spans="1:58" s="620" customFormat="1" x14ac:dyDescent="0.2">
      <c r="A62" s="617"/>
      <c r="B62" s="618"/>
      <c r="C62" s="953"/>
      <c r="D62" s="687" t="str">
        <f>E62</f>
        <v>Pos D-1  dim. 3.00x3.35 m</v>
      </c>
      <c r="E62" s="676" t="s">
        <v>864</v>
      </c>
      <c r="F62" s="139" t="s">
        <v>151</v>
      </c>
      <c r="G62" s="234">
        <v>2</v>
      </c>
      <c r="H62" s="677"/>
      <c r="I62" s="420">
        <f>G62*H62</f>
        <v>0</v>
      </c>
      <c r="J62" s="599"/>
      <c r="N62" s="618"/>
      <c r="O62" s="618"/>
      <c r="P62" s="618"/>
      <c r="Q62" s="618"/>
      <c r="R62" s="618"/>
      <c r="S62" s="618"/>
      <c r="T62" s="618"/>
      <c r="U62" s="618"/>
      <c r="V62" s="618"/>
      <c r="W62" s="618"/>
      <c r="X62" s="618"/>
      <c r="Y62" s="618"/>
      <c r="Z62" s="618"/>
      <c r="AA62" s="618"/>
      <c r="AB62" s="618"/>
      <c r="AC62" s="618"/>
      <c r="AD62" s="618"/>
      <c r="AE62" s="618"/>
      <c r="AF62" s="618"/>
      <c r="AG62" s="618"/>
      <c r="AH62" s="618"/>
      <c r="AI62" s="618"/>
      <c r="AJ62" s="618"/>
      <c r="AK62" s="618"/>
      <c r="AL62" s="618"/>
      <c r="AM62" s="618"/>
      <c r="AN62" s="618"/>
      <c r="AO62" s="618"/>
      <c r="AP62" s="618"/>
      <c r="AQ62" s="618"/>
      <c r="AR62" s="618"/>
      <c r="AS62" s="618"/>
      <c r="AT62" s="618"/>
      <c r="AU62" s="618"/>
      <c r="AV62" s="618"/>
      <c r="AW62" s="618"/>
      <c r="AX62" s="618"/>
      <c r="AY62" s="618"/>
      <c r="AZ62" s="618"/>
      <c r="BA62" s="618"/>
      <c r="BB62" s="618"/>
      <c r="BC62" s="618"/>
      <c r="BD62" s="618"/>
      <c r="BE62" s="618"/>
      <c r="BF62" s="618"/>
    </row>
    <row r="63" spans="1:58" s="620" customFormat="1" ht="51" x14ac:dyDescent="0.2">
      <c r="A63" s="617"/>
      <c r="B63" s="618"/>
      <c r="C63" s="954" t="s">
        <v>234</v>
      </c>
      <c r="D63" s="688" t="s">
        <v>539</v>
      </c>
      <c r="E63" s="383" t="s">
        <v>540</v>
      </c>
      <c r="F63" s="418"/>
      <c r="G63" s="234"/>
      <c r="H63" s="677"/>
      <c r="I63" s="420"/>
      <c r="J63" s="599"/>
      <c r="N63" s="618"/>
      <c r="O63" s="618"/>
      <c r="P63" s="618"/>
      <c r="Q63" s="618"/>
      <c r="R63" s="618"/>
      <c r="S63" s="618"/>
      <c r="T63" s="618"/>
      <c r="U63" s="618"/>
      <c r="V63" s="618"/>
      <c r="W63" s="618"/>
      <c r="X63" s="618"/>
      <c r="Y63" s="618"/>
      <c r="Z63" s="618"/>
      <c r="AA63" s="618"/>
      <c r="AB63" s="618"/>
      <c r="AC63" s="618"/>
      <c r="AD63" s="618"/>
      <c r="AE63" s="618"/>
      <c r="AF63" s="618"/>
      <c r="AG63" s="618"/>
      <c r="AH63" s="618"/>
      <c r="AI63" s="618"/>
      <c r="AJ63" s="618"/>
      <c r="AK63" s="618"/>
      <c r="AL63" s="618"/>
      <c r="AM63" s="618"/>
      <c r="AN63" s="618"/>
      <c r="AO63" s="618"/>
      <c r="AP63" s="618"/>
      <c r="AQ63" s="618"/>
      <c r="AR63" s="618"/>
      <c r="AS63" s="618"/>
      <c r="AT63" s="618"/>
      <c r="AU63" s="618"/>
      <c r="AV63" s="618"/>
      <c r="AW63" s="618"/>
      <c r="AX63" s="618"/>
      <c r="AY63" s="618"/>
      <c r="AZ63" s="618"/>
      <c r="BA63" s="618"/>
      <c r="BB63" s="618"/>
      <c r="BC63" s="618"/>
      <c r="BD63" s="618"/>
      <c r="BE63" s="618"/>
      <c r="BF63" s="618"/>
    </row>
    <row r="64" spans="1:58" s="620" customFormat="1" x14ac:dyDescent="0.2">
      <c r="A64" s="617"/>
      <c r="B64" s="618"/>
      <c r="C64" s="955"/>
      <c r="D64" s="687" t="str">
        <f>E64</f>
        <v>Pos D-2  dim. 1,90x2,00 m</v>
      </c>
      <c r="E64" s="676" t="s">
        <v>865</v>
      </c>
      <c r="F64" s="139" t="s">
        <v>151</v>
      </c>
      <c r="G64" s="234">
        <v>1</v>
      </c>
      <c r="H64" s="677"/>
      <c r="I64" s="420">
        <f>G64*H64</f>
        <v>0</v>
      </c>
      <c r="J64" s="599"/>
      <c r="N64" s="618"/>
      <c r="O64" s="618"/>
      <c r="P64" s="618"/>
      <c r="Q64" s="618"/>
      <c r="R64" s="618"/>
      <c r="S64" s="618"/>
      <c r="T64" s="618"/>
      <c r="U64" s="618"/>
      <c r="V64" s="618"/>
      <c r="W64" s="618"/>
      <c r="X64" s="618"/>
      <c r="Y64" s="618"/>
      <c r="Z64" s="618"/>
      <c r="AA64" s="618"/>
      <c r="AB64" s="618"/>
      <c r="AC64" s="618"/>
      <c r="AD64" s="618"/>
      <c r="AE64" s="618"/>
      <c r="AF64" s="618"/>
      <c r="AG64" s="618"/>
      <c r="AH64" s="618"/>
      <c r="AI64" s="618"/>
      <c r="AJ64" s="618"/>
      <c r="AK64" s="618"/>
      <c r="AL64" s="618"/>
      <c r="AM64" s="618"/>
      <c r="AN64" s="618"/>
      <c r="AO64" s="618"/>
      <c r="AP64" s="618"/>
      <c r="AQ64" s="618"/>
      <c r="AR64" s="618"/>
      <c r="AS64" s="618"/>
      <c r="AT64" s="618"/>
      <c r="AU64" s="618"/>
      <c r="AV64" s="618"/>
      <c r="AW64" s="618"/>
      <c r="AX64" s="618"/>
      <c r="AY64" s="618"/>
      <c r="AZ64" s="618"/>
      <c r="BA64" s="618"/>
      <c r="BB64" s="618"/>
      <c r="BC64" s="618"/>
      <c r="BD64" s="618"/>
      <c r="BE64" s="618"/>
      <c r="BF64" s="618"/>
    </row>
    <row r="65" spans="1:58" s="620" customFormat="1" ht="191.25" x14ac:dyDescent="0.2">
      <c r="A65" s="617"/>
      <c r="B65" s="618"/>
      <c r="C65" s="954" t="s">
        <v>866</v>
      </c>
      <c r="D65" s="689" t="s">
        <v>867</v>
      </c>
      <c r="E65" s="690" t="s">
        <v>868</v>
      </c>
      <c r="F65" s="419"/>
      <c r="G65" s="234"/>
      <c r="H65" s="677"/>
      <c r="I65" s="420"/>
      <c r="J65" s="599"/>
      <c r="N65" s="618"/>
      <c r="O65" s="618"/>
      <c r="P65" s="618"/>
      <c r="Q65" s="618"/>
      <c r="R65" s="618"/>
      <c r="S65" s="618"/>
      <c r="T65" s="618"/>
      <c r="U65" s="618"/>
      <c r="V65" s="618"/>
      <c r="W65" s="618"/>
      <c r="X65" s="618"/>
      <c r="Y65" s="618"/>
      <c r="Z65" s="618"/>
      <c r="AA65" s="618"/>
      <c r="AB65" s="618"/>
      <c r="AC65" s="618"/>
      <c r="AD65" s="618"/>
      <c r="AE65" s="618"/>
      <c r="AF65" s="618"/>
      <c r="AG65" s="618"/>
      <c r="AH65" s="618"/>
      <c r="AI65" s="618"/>
      <c r="AJ65" s="618"/>
      <c r="AK65" s="618"/>
      <c r="AL65" s="618"/>
      <c r="AM65" s="618"/>
      <c r="AN65" s="618"/>
      <c r="AO65" s="618"/>
      <c r="AP65" s="618"/>
      <c r="AQ65" s="618"/>
      <c r="AR65" s="618"/>
      <c r="AS65" s="618"/>
      <c r="AT65" s="618"/>
      <c r="AU65" s="618"/>
      <c r="AV65" s="618"/>
      <c r="AW65" s="618"/>
      <c r="AX65" s="618"/>
      <c r="AY65" s="618"/>
      <c r="AZ65" s="618"/>
      <c r="BA65" s="618"/>
      <c r="BB65" s="618"/>
      <c r="BC65" s="618"/>
      <c r="BD65" s="618"/>
      <c r="BE65" s="618"/>
      <c r="BF65" s="618"/>
    </row>
    <row r="66" spans="1:58" s="620" customFormat="1" x14ac:dyDescent="0.2">
      <c r="A66" s="617"/>
      <c r="B66" s="618"/>
      <c r="C66" s="955"/>
      <c r="D66" s="687" t="str">
        <f>E66</f>
        <v>Pos D-3  dim. 0.80x2,00 m</v>
      </c>
      <c r="E66" s="676" t="s">
        <v>869</v>
      </c>
      <c r="F66" s="139" t="s">
        <v>151</v>
      </c>
      <c r="G66" s="234">
        <v>2</v>
      </c>
      <c r="H66" s="677"/>
      <c r="I66" s="420">
        <f>G66*H66</f>
        <v>0</v>
      </c>
      <c r="J66" s="599"/>
      <c r="N66" s="618"/>
      <c r="O66" s="618"/>
      <c r="P66" s="618"/>
      <c r="Q66" s="618"/>
      <c r="R66" s="618"/>
      <c r="S66" s="618"/>
      <c r="T66" s="618"/>
      <c r="U66" s="618"/>
      <c r="V66" s="618"/>
      <c r="W66" s="618"/>
      <c r="X66" s="618"/>
      <c r="Y66" s="618"/>
      <c r="Z66" s="618"/>
      <c r="AA66" s="618"/>
      <c r="AB66" s="618"/>
      <c r="AC66" s="618"/>
      <c r="AD66" s="618"/>
      <c r="AE66" s="618"/>
      <c r="AF66" s="618"/>
      <c r="AG66" s="618"/>
      <c r="AH66" s="618"/>
      <c r="AI66" s="618"/>
      <c r="AJ66" s="618"/>
      <c r="AK66" s="618"/>
      <c r="AL66" s="618"/>
      <c r="AM66" s="618"/>
      <c r="AN66" s="618"/>
      <c r="AO66" s="618"/>
      <c r="AP66" s="618"/>
      <c r="AQ66" s="618"/>
      <c r="AR66" s="618"/>
      <c r="AS66" s="618"/>
      <c r="AT66" s="618"/>
      <c r="AU66" s="618"/>
      <c r="AV66" s="618"/>
      <c r="AW66" s="618"/>
      <c r="AX66" s="618"/>
      <c r="AY66" s="618"/>
      <c r="AZ66" s="618"/>
      <c r="BA66" s="618"/>
      <c r="BB66" s="618"/>
      <c r="BC66" s="618"/>
      <c r="BD66" s="618"/>
      <c r="BE66" s="618"/>
      <c r="BF66" s="618"/>
    </row>
    <row r="67" spans="1:58" s="620" customFormat="1" x14ac:dyDescent="0.2">
      <c r="A67" s="617"/>
      <c r="B67" s="618"/>
      <c r="C67" s="950" t="s">
        <v>157</v>
      </c>
      <c r="D67" s="946"/>
      <c r="E67" s="946"/>
      <c r="F67" s="946"/>
      <c r="G67" s="946"/>
      <c r="H67" s="951"/>
      <c r="I67" s="401">
        <f>SUM(I45:I66)</f>
        <v>0</v>
      </c>
      <c r="J67" s="599"/>
      <c r="N67" s="618"/>
      <c r="O67" s="618"/>
      <c r="P67" s="618"/>
      <c r="Q67" s="618"/>
      <c r="R67" s="618"/>
      <c r="S67" s="618"/>
      <c r="T67" s="618"/>
      <c r="U67" s="618"/>
      <c r="V67" s="618"/>
      <c r="W67" s="618"/>
      <c r="X67" s="618"/>
      <c r="Y67" s="618"/>
      <c r="Z67" s="618"/>
      <c r="AA67" s="618"/>
      <c r="AB67" s="618"/>
      <c r="AC67" s="618"/>
      <c r="AD67" s="618"/>
      <c r="AE67" s="618"/>
      <c r="AF67" s="618"/>
      <c r="AG67" s="618"/>
      <c r="AH67" s="618"/>
      <c r="AI67" s="618"/>
      <c r="AJ67" s="618"/>
      <c r="AK67" s="618"/>
      <c r="AL67" s="618"/>
      <c r="AM67" s="618"/>
      <c r="AN67" s="618"/>
      <c r="AO67" s="618"/>
      <c r="AP67" s="618"/>
      <c r="AQ67" s="618"/>
      <c r="AR67" s="618"/>
      <c r="AS67" s="618"/>
      <c r="AT67" s="618"/>
      <c r="AU67" s="618"/>
      <c r="AV67" s="618"/>
      <c r="AW67" s="618"/>
      <c r="AX67" s="618"/>
      <c r="AY67" s="618"/>
      <c r="AZ67" s="618"/>
      <c r="BA67" s="618"/>
      <c r="BB67" s="618"/>
      <c r="BC67" s="618"/>
      <c r="BD67" s="618"/>
      <c r="BE67" s="618"/>
      <c r="BF67" s="618"/>
    </row>
    <row r="68" spans="1:58" s="620" customFormat="1" x14ac:dyDescent="0.2">
      <c r="A68" s="617"/>
      <c r="B68" s="618"/>
      <c r="C68" s="619">
        <v>1.4</v>
      </c>
      <c r="D68" s="402" t="s">
        <v>97</v>
      </c>
      <c r="E68" s="376" t="s">
        <v>51</v>
      </c>
      <c r="F68" s="376"/>
      <c r="G68" s="376"/>
      <c r="H68" s="376"/>
      <c r="I68" s="376"/>
      <c r="J68" s="599"/>
      <c r="N68" s="618"/>
      <c r="O68" s="618"/>
      <c r="P68" s="618"/>
      <c r="Q68" s="618"/>
      <c r="R68" s="618"/>
      <c r="S68" s="618"/>
      <c r="T68" s="618"/>
      <c r="U68" s="618"/>
      <c r="V68" s="618"/>
      <c r="W68" s="618"/>
      <c r="X68" s="618"/>
      <c r="Y68" s="618"/>
      <c r="Z68" s="618"/>
      <c r="AA68" s="618"/>
      <c r="AB68" s="618"/>
      <c r="AC68" s="618"/>
      <c r="AD68" s="618"/>
      <c r="AE68" s="618"/>
      <c r="AF68" s="618"/>
      <c r="AG68" s="618"/>
      <c r="AH68" s="618"/>
      <c r="AI68" s="618"/>
      <c r="AJ68" s="618"/>
      <c r="AK68" s="618"/>
      <c r="AL68" s="618"/>
      <c r="AM68" s="618"/>
      <c r="AN68" s="618"/>
      <c r="AO68" s="618"/>
      <c r="AP68" s="618"/>
      <c r="AQ68" s="618"/>
      <c r="AR68" s="618"/>
      <c r="AS68" s="618"/>
      <c r="AT68" s="618"/>
      <c r="AU68" s="618"/>
      <c r="AV68" s="618"/>
      <c r="AW68" s="618"/>
      <c r="AX68" s="618"/>
      <c r="AY68" s="618"/>
      <c r="AZ68" s="618"/>
      <c r="BA68" s="618"/>
      <c r="BB68" s="618"/>
      <c r="BC68" s="618"/>
      <c r="BD68" s="618"/>
      <c r="BE68" s="618"/>
      <c r="BF68" s="618"/>
    </row>
    <row r="69" spans="1:58" ht="38.25" x14ac:dyDescent="0.25">
      <c r="A69" s="598"/>
      <c r="B69" s="602"/>
      <c r="C69" s="691" t="s">
        <v>170</v>
      </c>
      <c r="D69" s="349" t="s">
        <v>870</v>
      </c>
      <c r="E69" s="109" t="s">
        <v>871</v>
      </c>
      <c r="F69" s="139" t="s">
        <v>151</v>
      </c>
      <c r="G69" s="646">
        <v>1</v>
      </c>
      <c r="H69" s="625"/>
      <c r="I69" s="420">
        <f>G69*H69</f>
        <v>0</v>
      </c>
      <c r="N69" s="602"/>
      <c r="O69" s="602"/>
      <c r="P69" s="602"/>
      <c r="Q69" s="602"/>
      <c r="R69" s="602"/>
      <c r="S69" s="602"/>
      <c r="T69" s="602"/>
      <c r="U69" s="602"/>
      <c r="V69" s="602"/>
      <c r="W69" s="602"/>
      <c r="X69" s="602"/>
      <c r="Y69" s="602"/>
      <c r="Z69" s="602"/>
      <c r="AA69" s="602"/>
      <c r="AB69" s="602"/>
      <c r="AC69" s="602"/>
      <c r="AD69" s="602"/>
      <c r="AE69" s="602"/>
      <c r="AF69" s="602"/>
      <c r="AG69" s="602"/>
      <c r="AH69" s="602"/>
      <c r="AI69" s="602"/>
      <c r="AJ69" s="602"/>
      <c r="AK69" s="602"/>
      <c r="AL69" s="602"/>
      <c r="AM69" s="602"/>
      <c r="AN69" s="602"/>
      <c r="AO69" s="602"/>
      <c r="AP69" s="602"/>
      <c r="AQ69" s="602"/>
      <c r="AR69" s="602"/>
      <c r="AS69" s="602"/>
      <c r="AT69" s="602"/>
      <c r="AU69" s="602"/>
      <c r="AV69" s="602"/>
      <c r="AW69" s="602"/>
      <c r="AX69" s="602"/>
      <c r="AY69" s="602"/>
      <c r="AZ69" s="602"/>
      <c r="BA69" s="602"/>
      <c r="BB69" s="602"/>
      <c r="BC69" s="602"/>
      <c r="BD69" s="602"/>
      <c r="BE69" s="602"/>
      <c r="BF69" s="602"/>
    </row>
    <row r="70" spans="1:58" ht="25.5" x14ac:dyDescent="0.2">
      <c r="A70" s="598"/>
      <c r="B70" s="602"/>
      <c r="C70" s="952" t="s">
        <v>171</v>
      </c>
      <c r="D70" s="388" t="s">
        <v>136</v>
      </c>
      <c r="E70" s="119" t="s">
        <v>144</v>
      </c>
      <c r="F70" s="957" t="s">
        <v>338</v>
      </c>
      <c r="G70" s="960">
        <v>464</v>
      </c>
      <c r="H70" s="963"/>
      <c r="I70" s="966">
        <f>G70*H70</f>
        <v>0</v>
      </c>
      <c r="N70" s="602"/>
      <c r="O70" s="602"/>
      <c r="P70" s="602"/>
      <c r="Q70" s="602"/>
      <c r="R70" s="602"/>
      <c r="S70" s="602"/>
      <c r="T70" s="602"/>
      <c r="U70" s="602"/>
      <c r="V70" s="602"/>
      <c r="W70" s="602"/>
      <c r="X70" s="602"/>
      <c r="Y70" s="602"/>
      <c r="Z70" s="602"/>
      <c r="AA70" s="602"/>
      <c r="AB70" s="602"/>
      <c r="AC70" s="602"/>
      <c r="AD70" s="602"/>
      <c r="AE70" s="602"/>
      <c r="AF70" s="602"/>
      <c r="AG70" s="602"/>
      <c r="AH70" s="602"/>
      <c r="AI70" s="602"/>
      <c r="AJ70" s="602"/>
      <c r="AK70" s="602"/>
      <c r="AL70" s="602"/>
      <c r="AM70" s="602"/>
      <c r="AN70" s="602"/>
      <c r="AO70" s="602"/>
      <c r="AP70" s="602"/>
      <c r="AQ70" s="602"/>
      <c r="AR70" s="602"/>
      <c r="AS70" s="602"/>
      <c r="AT70" s="602"/>
      <c r="AU70" s="602"/>
      <c r="AV70" s="602"/>
      <c r="AW70" s="602"/>
      <c r="AX70" s="602"/>
      <c r="AY70" s="602"/>
      <c r="AZ70" s="602"/>
      <c r="BA70" s="602"/>
      <c r="BB70" s="602"/>
      <c r="BC70" s="602"/>
      <c r="BD70" s="602"/>
      <c r="BE70" s="602"/>
      <c r="BF70" s="602"/>
    </row>
    <row r="71" spans="1:58" ht="20.25" customHeight="1" x14ac:dyDescent="0.2">
      <c r="A71" s="598"/>
      <c r="B71" s="602"/>
      <c r="C71" s="953"/>
      <c r="D71" s="392" t="s">
        <v>319</v>
      </c>
      <c r="E71" s="692" t="s">
        <v>32</v>
      </c>
      <c r="F71" s="958"/>
      <c r="G71" s="961"/>
      <c r="H71" s="964"/>
      <c r="I71" s="967"/>
      <c r="N71" s="602"/>
      <c r="O71" s="602"/>
      <c r="P71" s="602"/>
      <c r="Q71" s="602"/>
      <c r="R71" s="602"/>
      <c r="S71" s="602"/>
      <c r="T71" s="602"/>
      <c r="U71" s="602"/>
      <c r="V71" s="602"/>
      <c r="W71" s="602"/>
      <c r="X71" s="602"/>
      <c r="Y71" s="602"/>
      <c r="Z71" s="602"/>
      <c r="AA71" s="602"/>
      <c r="AB71" s="602"/>
      <c r="AC71" s="602"/>
      <c r="AD71" s="602"/>
      <c r="AE71" s="602"/>
      <c r="AF71" s="602"/>
      <c r="AG71" s="602"/>
      <c r="AH71" s="602"/>
      <c r="AI71" s="602"/>
      <c r="AJ71" s="602"/>
      <c r="AK71" s="602"/>
      <c r="AL71" s="602"/>
      <c r="AM71" s="602"/>
      <c r="AN71" s="602"/>
      <c r="AO71" s="602"/>
      <c r="AP71" s="602"/>
      <c r="AQ71" s="602"/>
      <c r="AR71" s="602"/>
      <c r="AS71" s="602"/>
      <c r="AT71" s="602"/>
      <c r="AU71" s="602"/>
      <c r="AV71" s="602"/>
      <c r="AW71" s="602"/>
      <c r="AX71" s="602"/>
      <c r="AY71" s="602"/>
      <c r="AZ71" s="602"/>
      <c r="BA71" s="602"/>
      <c r="BB71" s="602"/>
      <c r="BC71" s="602"/>
      <c r="BD71" s="602"/>
      <c r="BE71" s="602"/>
      <c r="BF71" s="602"/>
    </row>
    <row r="72" spans="1:58" x14ac:dyDescent="0.2">
      <c r="A72" s="598"/>
      <c r="B72" s="602"/>
      <c r="C72" s="953"/>
      <c r="D72" s="392" t="s">
        <v>137</v>
      </c>
      <c r="E72" s="692" t="s">
        <v>33</v>
      </c>
      <c r="F72" s="958"/>
      <c r="G72" s="961"/>
      <c r="H72" s="964"/>
      <c r="I72" s="967"/>
      <c r="N72" s="602"/>
      <c r="O72" s="602"/>
      <c r="P72" s="602"/>
      <c r="Q72" s="602"/>
      <c r="R72" s="602"/>
      <c r="S72" s="602"/>
      <c r="T72" s="602"/>
      <c r="U72" s="602"/>
      <c r="V72" s="602"/>
      <c r="W72" s="602"/>
      <c r="X72" s="602"/>
      <c r="Y72" s="602"/>
      <c r="Z72" s="602"/>
      <c r="AA72" s="602"/>
      <c r="AB72" s="602"/>
      <c r="AC72" s="602"/>
      <c r="AD72" s="602"/>
      <c r="AE72" s="602"/>
      <c r="AF72" s="602"/>
      <c r="AG72" s="602"/>
      <c r="AH72" s="602"/>
      <c r="AI72" s="602"/>
      <c r="AJ72" s="602"/>
      <c r="AK72" s="602"/>
      <c r="AL72" s="602"/>
      <c r="AM72" s="602"/>
      <c r="AN72" s="602"/>
      <c r="AO72" s="602"/>
      <c r="AP72" s="602"/>
      <c r="AQ72" s="602"/>
      <c r="AR72" s="602"/>
      <c r="AS72" s="602"/>
      <c r="AT72" s="602"/>
      <c r="AU72" s="602"/>
      <c r="AV72" s="602"/>
      <c r="AW72" s="602"/>
      <c r="AX72" s="602"/>
      <c r="AY72" s="602"/>
      <c r="AZ72" s="602"/>
      <c r="BA72" s="602"/>
      <c r="BB72" s="602"/>
      <c r="BC72" s="602"/>
      <c r="BD72" s="602"/>
      <c r="BE72" s="602"/>
      <c r="BF72" s="602"/>
    </row>
    <row r="73" spans="1:58" x14ac:dyDescent="0.2">
      <c r="A73" s="598"/>
      <c r="B73" s="602"/>
      <c r="C73" s="953"/>
      <c r="D73" s="392" t="s">
        <v>320</v>
      </c>
      <c r="E73" s="392" t="s">
        <v>84</v>
      </c>
      <c r="F73" s="958"/>
      <c r="G73" s="961"/>
      <c r="H73" s="964"/>
      <c r="I73" s="967"/>
      <c r="N73" s="602"/>
      <c r="O73" s="602"/>
      <c r="P73" s="602"/>
      <c r="Q73" s="602"/>
      <c r="R73" s="602"/>
      <c r="S73" s="602"/>
      <c r="T73" s="602"/>
      <c r="U73" s="602"/>
      <c r="V73" s="602"/>
      <c r="W73" s="602"/>
      <c r="X73" s="602"/>
      <c r="Y73" s="602"/>
      <c r="Z73" s="602"/>
      <c r="AA73" s="602"/>
      <c r="AB73" s="602"/>
      <c r="AC73" s="602"/>
      <c r="AD73" s="602"/>
      <c r="AE73" s="602"/>
      <c r="AF73" s="602"/>
      <c r="AG73" s="602"/>
      <c r="AH73" s="602"/>
      <c r="AI73" s="602"/>
      <c r="AJ73" s="602"/>
      <c r="AK73" s="602"/>
      <c r="AL73" s="602"/>
      <c r="AM73" s="602"/>
      <c r="AN73" s="602"/>
      <c r="AO73" s="602"/>
      <c r="AP73" s="602"/>
      <c r="AQ73" s="602"/>
      <c r="AR73" s="602"/>
      <c r="AS73" s="602"/>
      <c r="AT73" s="602"/>
      <c r="AU73" s="602"/>
      <c r="AV73" s="602"/>
      <c r="AW73" s="602"/>
      <c r="AX73" s="602"/>
      <c r="AY73" s="602"/>
      <c r="AZ73" s="602"/>
      <c r="BA73" s="602"/>
      <c r="BB73" s="602"/>
      <c r="BC73" s="602"/>
      <c r="BD73" s="602"/>
      <c r="BE73" s="602"/>
      <c r="BF73" s="602"/>
    </row>
    <row r="74" spans="1:58" ht="38.25" x14ac:dyDescent="0.2">
      <c r="A74" s="598"/>
      <c r="B74" s="602"/>
      <c r="C74" s="953"/>
      <c r="D74" s="123" t="s">
        <v>634</v>
      </c>
      <c r="E74" s="340" t="s">
        <v>635</v>
      </c>
      <c r="F74" s="958"/>
      <c r="G74" s="961"/>
      <c r="H74" s="964"/>
      <c r="I74" s="967"/>
      <c r="N74" s="602"/>
      <c r="O74" s="602"/>
      <c r="P74" s="602"/>
      <c r="Q74" s="602"/>
      <c r="R74" s="602"/>
      <c r="S74" s="602"/>
      <c r="T74" s="602"/>
      <c r="U74" s="602"/>
      <c r="V74" s="602"/>
      <c r="W74" s="602"/>
      <c r="X74" s="602"/>
      <c r="Y74" s="602"/>
      <c r="Z74" s="602"/>
      <c r="AA74" s="602"/>
      <c r="AB74" s="602"/>
      <c r="AC74" s="602"/>
      <c r="AD74" s="602"/>
      <c r="AE74" s="602"/>
      <c r="AF74" s="602"/>
      <c r="AG74" s="602"/>
      <c r="AH74" s="602"/>
      <c r="AI74" s="602"/>
      <c r="AJ74" s="602"/>
      <c r="AK74" s="602"/>
      <c r="AL74" s="602"/>
      <c r="AM74" s="602"/>
      <c r="AN74" s="602"/>
      <c r="AO74" s="602"/>
      <c r="AP74" s="602"/>
      <c r="AQ74" s="602"/>
      <c r="AR74" s="602"/>
      <c r="AS74" s="602"/>
      <c r="AT74" s="602"/>
      <c r="AU74" s="602"/>
      <c r="AV74" s="602"/>
      <c r="AW74" s="602"/>
      <c r="AX74" s="602"/>
      <c r="AY74" s="602"/>
      <c r="AZ74" s="602"/>
      <c r="BA74" s="602"/>
      <c r="BB74" s="602"/>
      <c r="BC74" s="602"/>
      <c r="BD74" s="602"/>
      <c r="BE74" s="602"/>
      <c r="BF74" s="602"/>
    </row>
    <row r="75" spans="1:58" ht="24.75" customHeight="1" x14ac:dyDescent="0.2">
      <c r="A75" s="598"/>
      <c r="B75" s="602"/>
      <c r="C75" s="953"/>
      <c r="D75" s="338" t="s">
        <v>567</v>
      </c>
      <c r="E75" s="338" t="s">
        <v>568</v>
      </c>
      <c r="F75" s="958"/>
      <c r="G75" s="961"/>
      <c r="H75" s="964"/>
      <c r="I75" s="967"/>
      <c r="N75" s="602"/>
      <c r="O75" s="602"/>
      <c r="P75" s="602"/>
      <c r="Q75" s="602"/>
      <c r="R75" s="602"/>
      <c r="S75" s="602"/>
      <c r="T75" s="602"/>
      <c r="U75" s="602"/>
      <c r="V75" s="602"/>
      <c r="W75" s="602"/>
      <c r="X75" s="602"/>
      <c r="Y75" s="602"/>
      <c r="Z75" s="602"/>
      <c r="AA75" s="602"/>
      <c r="AB75" s="602"/>
      <c r="AC75" s="602"/>
      <c r="AD75" s="602"/>
      <c r="AE75" s="602"/>
      <c r="AF75" s="602"/>
      <c r="AG75" s="602"/>
      <c r="AH75" s="602"/>
      <c r="AI75" s="602"/>
      <c r="AJ75" s="602"/>
      <c r="AK75" s="602"/>
      <c r="AL75" s="602"/>
      <c r="AM75" s="602"/>
      <c r="AN75" s="602"/>
      <c r="AO75" s="602"/>
      <c r="AP75" s="602"/>
      <c r="AQ75" s="602"/>
      <c r="AR75" s="602"/>
      <c r="AS75" s="602"/>
      <c r="AT75" s="602"/>
      <c r="AU75" s="602"/>
      <c r="AV75" s="602"/>
      <c r="AW75" s="602"/>
      <c r="AX75" s="602"/>
      <c r="AY75" s="602"/>
      <c r="AZ75" s="602"/>
      <c r="BA75" s="602"/>
      <c r="BB75" s="602"/>
      <c r="BC75" s="602"/>
      <c r="BD75" s="602"/>
      <c r="BE75" s="602"/>
      <c r="BF75" s="602"/>
    </row>
    <row r="76" spans="1:58" x14ac:dyDescent="0.2">
      <c r="A76" s="598"/>
      <c r="B76" s="602"/>
      <c r="C76" s="953"/>
      <c r="D76" s="114" t="s">
        <v>321</v>
      </c>
      <c r="E76" s="114" t="s">
        <v>322</v>
      </c>
      <c r="F76" s="958"/>
      <c r="G76" s="961"/>
      <c r="H76" s="964"/>
      <c r="I76" s="967"/>
      <c r="N76" s="602"/>
      <c r="O76" s="602"/>
      <c r="P76" s="602"/>
      <c r="Q76" s="602"/>
      <c r="R76" s="602"/>
      <c r="S76" s="602"/>
      <c r="T76" s="602"/>
      <c r="U76" s="602"/>
      <c r="V76" s="602"/>
      <c r="W76" s="602"/>
      <c r="X76" s="602"/>
      <c r="Y76" s="602"/>
      <c r="Z76" s="602"/>
      <c r="AA76" s="602"/>
      <c r="AB76" s="602"/>
      <c r="AC76" s="602"/>
      <c r="AD76" s="602"/>
      <c r="AE76" s="602"/>
      <c r="AF76" s="602"/>
      <c r="AG76" s="602"/>
      <c r="AH76" s="602"/>
      <c r="AI76" s="602"/>
      <c r="AJ76" s="602"/>
      <c r="AK76" s="602"/>
      <c r="AL76" s="602"/>
      <c r="AM76" s="602"/>
      <c r="AN76" s="602"/>
      <c r="AO76" s="602"/>
      <c r="AP76" s="602"/>
      <c r="AQ76" s="602"/>
      <c r="AR76" s="602"/>
      <c r="AS76" s="602"/>
      <c r="AT76" s="602"/>
      <c r="AU76" s="602"/>
      <c r="AV76" s="602"/>
      <c r="AW76" s="602"/>
      <c r="AX76" s="602"/>
      <c r="AY76" s="602"/>
      <c r="AZ76" s="602"/>
      <c r="BA76" s="602"/>
      <c r="BB76" s="602"/>
      <c r="BC76" s="602"/>
      <c r="BD76" s="602"/>
      <c r="BE76" s="602"/>
      <c r="BF76" s="602"/>
    </row>
    <row r="77" spans="1:58" x14ac:dyDescent="0.2">
      <c r="A77" s="598"/>
      <c r="B77" s="602"/>
      <c r="C77" s="953"/>
      <c r="D77" s="114" t="s">
        <v>138</v>
      </c>
      <c r="E77" s="114" t="s">
        <v>34</v>
      </c>
      <c r="F77" s="958"/>
      <c r="G77" s="961"/>
      <c r="H77" s="964"/>
      <c r="I77" s="967"/>
      <c r="N77" s="602"/>
      <c r="O77" s="602"/>
      <c r="P77" s="602"/>
      <c r="Q77" s="602"/>
      <c r="R77" s="602"/>
      <c r="S77" s="602"/>
      <c r="T77" s="602"/>
      <c r="U77" s="602"/>
      <c r="V77" s="602"/>
      <c r="W77" s="602"/>
      <c r="X77" s="602"/>
      <c r="Y77" s="602"/>
      <c r="Z77" s="602"/>
      <c r="AA77" s="602"/>
      <c r="AB77" s="602"/>
      <c r="AC77" s="602"/>
      <c r="AD77" s="602"/>
      <c r="AE77" s="602"/>
      <c r="AF77" s="602"/>
      <c r="AG77" s="602"/>
      <c r="AH77" s="602"/>
      <c r="AI77" s="602"/>
      <c r="AJ77" s="602"/>
      <c r="AK77" s="602"/>
      <c r="AL77" s="602"/>
      <c r="AM77" s="602"/>
      <c r="AN77" s="602"/>
      <c r="AO77" s="602"/>
      <c r="AP77" s="602"/>
      <c r="AQ77" s="602"/>
      <c r="AR77" s="602"/>
      <c r="AS77" s="602"/>
      <c r="AT77" s="602"/>
      <c r="AU77" s="602"/>
      <c r="AV77" s="602"/>
      <c r="AW77" s="602"/>
      <c r="AX77" s="602"/>
      <c r="AY77" s="602"/>
      <c r="AZ77" s="602"/>
      <c r="BA77" s="602"/>
      <c r="BB77" s="602"/>
      <c r="BC77" s="602"/>
      <c r="BD77" s="602"/>
      <c r="BE77" s="602"/>
      <c r="BF77" s="602"/>
    </row>
    <row r="78" spans="1:58" x14ac:dyDescent="0.2">
      <c r="A78" s="598"/>
      <c r="B78" s="602"/>
      <c r="C78" s="953"/>
      <c r="D78" s="114" t="s">
        <v>139</v>
      </c>
      <c r="E78" s="114" t="s">
        <v>35</v>
      </c>
      <c r="F78" s="958"/>
      <c r="G78" s="961"/>
      <c r="H78" s="964"/>
      <c r="I78" s="967"/>
      <c r="N78" s="602"/>
      <c r="O78" s="602"/>
      <c r="P78" s="602"/>
      <c r="Q78" s="602"/>
      <c r="R78" s="602"/>
      <c r="S78" s="602"/>
      <c r="T78" s="602"/>
      <c r="U78" s="602"/>
      <c r="V78" s="602"/>
      <c r="W78" s="602"/>
      <c r="X78" s="602"/>
      <c r="Y78" s="602"/>
      <c r="Z78" s="602"/>
      <c r="AA78" s="602"/>
      <c r="AB78" s="602"/>
      <c r="AC78" s="602"/>
      <c r="AD78" s="602"/>
      <c r="AE78" s="602"/>
      <c r="AF78" s="602"/>
      <c r="AG78" s="602"/>
      <c r="AH78" s="602"/>
      <c r="AI78" s="602"/>
      <c r="AJ78" s="602"/>
      <c r="AK78" s="602"/>
      <c r="AL78" s="602"/>
      <c r="AM78" s="602"/>
      <c r="AN78" s="602"/>
      <c r="AO78" s="602"/>
      <c r="AP78" s="602"/>
      <c r="AQ78" s="602"/>
      <c r="AR78" s="602"/>
      <c r="AS78" s="602"/>
      <c r="AT78" s="602"/>
      <c r="AU78" s="602"/>
      <c r="AV78" s="602"/>
      <c r="AW78" s="602"/>
      <c r="AX78" s="602"/>
      <c r="AY78" s="602"/>
      <c r="AZ78" s="602"/>
      <c r="BA78" s="602"/>
      <c r="BB78" s="602"/>
      <c r="BC78" s="602"/>
      <c r="BD78" s="602"/>
      <c r="BE78" s="602"/>
      <c r="BF78" s="602"/>
    </row>
    <row r="79" spans="1:58" x14ac:dyDescent="0.2">
      <c r="A79" s="598"/>
      <c r="B79" s="602"/>
      <c r="C79" s="953"/>
      <c r="D79" s="114" t="s">
        <v>140</v>
      </c>
      <c r="E79" s="114" t="s">
        <v>36</v>
      </c>
      <c r="F79" s="958"/>
      <c r="G79" s="961"/>
      <c r="H79" s="964"/>
      <c r="I79" s="967"/>
      <c r="N79" s="602"/>
      <c r="O79" s="602"/>
      <c r="P79" s="602"/>
      <c r="Q79" s="602"/>
      <c r="R79" s="602"/>
      <c r="S79" s="602"/>
      <c r="T79" s="602"/>
      <c r="U79" s="602"/>
      <c r="V79" s="602"/>
      <c r="W79" s="602"/>
      <c r="X79" s="602"/>
      <c r="Y79" s="602"/>
      <c r="Z79" s="602"/>
      <c r="AA79" s="602"/>
      <c r="AB79" s="602"/>
      <c r="AC79" s="602"/>
      <c r="AD79" s="602"/>
      <c r="AE79" s="602"/>
      <c r="AF79" s="602"/>
      <c r="AG79" s="602"/>
      <c r="AH79" s="602"/>
      <c r="AI79" s="602"/>
      <c r="AJ79" s="602"/>
      <c r="AK79" s="602"/>
      <c r="AL79" s="602"/>
      <c r="AM79" s="602"/>
      <c r="AN79" s="602"/>
      <c r="AO79" s="602"/>
      <c r="AP79" s="602"/>
      <c r="AQ79" s="602"/>
      <c r="AR79" s="602"/>
      <c r="AS79" s="602"/>
      <c r="AT79" s="602"/>
      <c r="AU79" s="602"/>
      <c r="AV79" s="602"/>
      <c r="AW79" s="602"/>
      <c r="AX79" s="602"/>
      <c r="AY79" s="602"/>
      <c r="AZ79" s="602"/>
      <c r="BA79" s="602"/>
      <c r="BB79" s="602"/>
      <c r="BC79" s="602"/>
      <c r="BD79" s="602"/>
      <c r="BE79" s="602"/>
      <c r="BF79" s="602"/>
    </row>
    <row r="80" spans="1:58" x14ac:dyDescent="0.2">
      <c r="A80" s="598"/>
      <c r="B80" s="602"/>
      <c r="C80" s="953"/>
      <c r="D80" s="114" t="s">
        <v>141</v>
      </c>
      <c r="E80" s="114" t="s">
        <v>37</v>
      </c>
      <c r="F80" s="958"/>
      <c r="G80" s="961"/>
      <c r="H80" s="964"/>
      <c r="I80" s="967"/>
      <c r="N80" s="602"/>
      <c r="O80" s="602"/>
      <c r="P80" s="602"/>
      <c r="Q80" s="602"/>
      <c r="R80" s="602"/>
      <c r="S80" s="602"/>
      <c r="T80" s="602"/>
      <c r="U80" s="602"/>
      <c r="V80" s="602"/>
      <c r="W80" s="602"/>
      <c r="X80" s="602"/>
      <c r="Y80" s="602"/>
      <c r="Z80" s="602"/>
      <c r="AA80" s="602"/>
      <c r="AB80" s="602"/>
      <c r="AC80" s="602"/>
      <c r="AD80" s="602"/>
      <c r="AE80" s="602"/>
      <c r="AF80" s="602"/>
      <c r="AG80" s="602"/>
      <c r="AH80" s="602"/>
      <c r="AI80" s="602"/>
      <c r="AJ80" s="602"/>
      <c r="AK80" s="602"/>
      <c r="AL80" s="602"/>
      <c r="AM80" s="602"/>
      <c r="AN80" s="602"/>
      <c r="AO80" s="602"/>
      <c r="AP80" s="602"/>
      <c r="AQ80" s="602"/>
      <c r="AR80" s="602"/>
      <c r="AS80" s="602"/>
      <c r="AT80" s="602"/>
      <c r="AU80" s="602"/>
      <c r="AV80" s="602"/>
      <c r="AW80" s="602"/>
      <c r="AX80" s="602"/>
      <c r="AY80" s="602"/>
      <c r="AZ80" s="602"/>
      <c r="BA80" s="602"/>
      <c r="BB80" s="602"/>
      <c r="BC80" s="602"/>
      <c r="BD80" s="602"/>
      <c r="BE80" s="602"/>
      <c r="BF80" s="602"/>
    </row>
    <row r="81" spans="1:58" x14ac:dyDescent="0.2">
      <c r="A81" s="598"/>
      <c r="B81" s="602"/>
      <c r="C81" s="953"/>
      <c r="D81" s="114" t="s">
        <v>142</v>
      </c>
      <c r="E81" s="114" t="s">
        <v>62</v>
      </c>
      <c r="F81" s="958"/>
      <c r="G81" s="961"/>
      <c r="H81" s="964"/>
      <c r="I81" s="967"/>
      <c r="N81" s="602"/>
      <c r="O81" s="602"/>
      <c r="P81" s="602"/>
      <c r="Q81" s="602"/>
      <c r="R81" s="602"/>
      <c r="S81" s="602"/>
      <c r="T81" s="602"/>
      <c r="U81" s="602"/>
      <c r="V81" s="602"/>
      <c r="W81" s="602"/>
      <c r="X81" s="602"/>
      <c r="Y81" s="602"/>
      <c r="Z81" s="602"/>
      <c r="AA81" s="602"/>
      <c r="AB81" s="602"/>
      <c r="AC81" s="602"/>
      <c r="AD81" s="602"/>
      <c r="AE81" s="602"/>
      <c r="AF81" s="602"/>
      <c r="AG81" s="602"/>
      <c r="AH81" s="602"/>
      <c r="AI81" s="602"/>
      <c r="AJ81" s="602"/>
      <c r="AK81" s="602"/>
      <c r="AL81" s="602"/>
      <c r="AM81" s="602"/>
      <c r="AN81" s="602"/>
      <c r="AO81" s="602"/>
      <c r="AP81" s="602"/>
      <c r="AQ81" s="602"/>
      <c r="AR81" s="602"/>
      <c r="AS81" s="602"/>
      <c r="AT81" s="602"/>
      <c r="AU81" s="602"/>
      <c r="AV81" s="602"/>
      <c r="AW81" s="602"/>
      <c r="AX81" s="602"/>
      <c r="AY81" s="602"/>
      <c r="AZ81" s="602"/>
      <c r="BA81" s="602"/>
      <c r="BB81" s="602"/>
      <c r="BC81" s="602"/>
      <c r="BD81" s="602"/>
      <c r="BE81" s="602"/>
      <c r="BF81" s="602"/>
    </row>
    <row r="82" spans="1:58" ht="27" customHeight="1" x14ac:dyDescent="0.2">
      <c r="A82" s="598"/>
      <c r="B82" s="602"/>
      <c r="C82" s="953"/>
      <c r="D82" s="114" t="s">
        <v>143</v>
      </c>
      <c r="E82" s="114" t="s">
        <v>38</v>
      </c>
      <c r="F82" s="958"/>
      <c r="G82" s="961"/>
      <c r="H82" s="964"/>
      <c r="I82" s="967"/>
      <c r="N82" s="602"/>
      <c r="O82" s="602"/>
      <c r="P82" s="602"/>
      <c r="Q82" s="602"/>
      <c r="R82" s="602"/>
      <c r="S82" s="602"/>
      <c r="T82" s="602"/>
      <c r="U82" s="602"/>
      <c r="V82" s="602"/>
      <c r="W82" s="602"/>
      <c r="X82" s="602"/>
      <c r="Y82" s="602"/>
      <c r="Z82" s="602"/>
      <c r="AA82" s="602"/>
      <c r="AB82" s="602"/>
      <c r="AC82" s="602"/>
      <c r="AD82" s="602"/>
      <c r="AE82" s="602"/>
      <c r="AF82" s="602"/>
      <c r="AG82" s="602"/>
      <c r="AH82" s="602"/>
      <c r="AI82" s="602"/>
      <c r="AJ82" s="602"/>
      <c r="AK82" s="602"/>
      <c r="AL82" s="602"/>
      <c r="AM82" s="602"/>
      <c r="AN82" s="602"/>
      <c r="AO82" s="602"/>
      <c r="AP82" s="602"/>
      <c r="AQ82" s="602"/>
      <c r="AR82" s="602"/>
      <c r="AS82" s="602"/>
      <c r="AT82" s="602"/>
      <c r="AU82" s="602"/>
      <c r="AV82" s="602"/>
      <c r="AW82" s="602"/>
      <c r="AX82" s="602"/>
      <c r="AY82" s="602"/>
      <c r="AZ82" s="602"/>
      <c r="BA82" s="602"/>
      <c r="BB82" s="602"/>
      <c r="BC82" s="602"/>
      <c r="BD82" s="602"/>
      <c r="BE82" s="602"/>
      <c r="BF82" s="602"/>
    </row>
    <row r="83" spans="1:58" ht="64.5" customHeight="1" x14ac:dyDescent="0.2">
      <c r="A83" s="598"/>
      <c r="B83" s="602"/>
      <c r="C83" s="953"/>
      <c r="D83" s="113" t="s">
        <v>703</v>
      </c>
      <c r="E83" s="113" t="s">
        <v>704</v>
      </c>
      <c r="F83" s="958"/>
      <c r="G83" s="961"/>
      <c r="H83" s="964"/>
      <c r="I83" s="967"/>
      <c r="N83" s="602"/>
      <c r="O83" s="602"/>
      <c r="P83" s="602"/>
      <c r="Q83" s="602"/>
      <c r="R83" s="602"/>
      <c r="S83" s="602"/>
      <c r="T83" s="602"/>
      <c r="U83" s="602"/>
      <c r="V83" s="602"/>
      <c r="W83" s="602"/>
      <c r="X83" s="602"/>
      <c r="Y83" s="602"/>
      <c r="Z83" s="602"/>
      <c r="AA83" s="602"/>
      <c r="AB83" s="602"/>
      <c r="AC83" s="602"/>
      <c r="AD83" s="602"/>
      <c r="AE83" s="602"/>
      <c r="AF83" s="602"/>
      <c r="AG83" s="602"/>
      <c r="AH83" s="602"/>
      <c r="AI83" s="602"/>
      <c r="AJ83" s="602"/>
      <c r="AK83" s="602"/>
      <c r="AL83" s="602"/>
      <c r="AM83" s="602"/>
      <c r="AN83" s="602"/>
      <c r="AO83" s="602"/>
      <c r="AP83" s="602"/>
      <c r="AQ83" s="602"/>
      <c r="AR83" s="602"/>
      <c r="AS83" s="602"/>
      <c r="AT83" s="602"/>
      <c r="AU83" s="602"/>
      <c r="AV83" s="602"/>
      <c r="AW83" s="602"/>
      <c r="AX83" s="602"/>
      <c r="AY83" s="602"/>
      <c r="AZ83" s="602"/>
      <c r="BA83" s="602"/>
      <c r="BB83" s="602"/>
      <c r="BC83" s="602"/>
      <c r="BD83" s="602"/>
      <c r="BE83" s="602"/>
      <c r="BF83" s="602"/>
    </row>
    <row r="84" spans="1:58" ht="26.25" customHeight="1" x14ac:dyDescent="0.2">
      <c r="A84" s="598"/>
      <c r="B84" s="602"/>
      <c r="C84" s="953"/>
      <c r="D84" s="116" t="s">
        <v>167</v>
      </c>
      <c r="E84" s="116" t="s">
        <v>165</v>
      </c>
      <c r="F84" s="958"/>
      <c r="G84" s="961"/>
      <c r="H84" s="964"/>
      <c r="I84" s="967"/>
      <c r="N84" s="602"/>
      <c r="O84" s="602"/>
      <c r="P84" s="602"/>
      <c r="Q84" s="602"/>
      <c r="R84" s="602"/>
      <c r="S84" s="602"/>
      <c r="T84" s="602"/>
      <c r="U84" s="602"/>
      <c r="V84" s="602"/>
      <c r="W84" s="602"/>
      <c r="X84" s="602"/>
      <c r="Y84" s="602"/>
      <c r="Z84" s="602"/>
      <c r="AA84" s="602"/>
      <c r="AB84" s="602"/>
      <c r="AC84" s="602"/>
      <c r="AD84" s="602"/>
      <c r="AE84" s="602"/>
      <c r="AF84" s="602"/>
      <c r="AG84" s="602"/>
      <c r="AH84" s="602"/>
      <c r="AI84" s="602"/>
      <c r="AJ84" s="602"/>
      <c r="AK84" s="602"/>
      <c r="AL84" s="602"/>
      <c r="AM84" s="602"/>
      <c r="AN84" s="602"/>
      <c r="AO84" s="602"/>
      <c r="AP84" s="602"/>
      <c r="AQ84" s="602"/>
      <c r="AR84" s="602"/>
      <c r="AS84" s="602"/>
      <c r="AT84" s="602"/>
      <c r="AU84" s="602"/>
      <c r="AV84" s="602"/>
      <c r="AW84" s="602"/>
      <c r="AX84" s="602"/>
      <c r="AY84" s="602"/>
      <c r="AZ84" s="602"/>
      <c r="BA84" s="602"/>
      <c r="BB84" s="602"/>
      <c r="BC84" s="602"/>
      <c r="BD84" s="602"/>
      <c r="BE84" s="602"/>
      <c r="BF84" s="602"/>
    </row>
    <row r="85" spans="1:58" ht="51" x14ac:dyDescent="0.2">
      <c r="A85" s="598"/>
      <c r="B85" s="602"/>
      <c r="C85" s="953"/>
      <c r="D85" s="116" t="s">
        <v>168</v>
      </c>
      <c r="E85" s="116" t="s">
        <v>166</v>
      </c>
      <c r="F85" s="958"/>
      <c r="G85" s="961"/>
      <c r="H85" s="964"/>
      <c r="I85" s="967"/>
      <c r="N85" s="602"/>
      <c r="O85" s="602"/>
      <c r="P85" s="602"/>
      <c r="Q85" s="602"/>
      <c r="R85" s="602"/>
      <c r="S85" s="602"/>
      <c r="T85" s="602"/>
      <c r="U85" s="602"/>
      <c r="V85" s="602"/>
      <c r="W85" s="602"/>
      <c r="X85" s="602"/>
      <c r="Y85" s="602"/>
      <c r="Z85" s="602"/>
      <c r="AA85" s="602"/>
      <c r="AB85" s="602"/>
      <c r="AC85" s="602"/>
      <c r="AD85" s="602"/>
      <c r="AE85" s="602"/>
      <c r="AF85" s="602"/>
      <c r="AG85" s="602"/>
      <c r="AH85" s="602"/>
      <c r="AI85" s="602"/>
      <c r="AJ85" s="602"/>
      <c r="AK85" s="602"/>
      <c r="AL85" s="602"/>
      <c r="AM85" s="602"/>
      <c r="AN85" s="602"/>
      <c r="AO85" s="602"/>
      <c r="AP85" s="602"/>
      <c r="AQ85" s="602"/>
      <c r="AR85" s="602"/>
      <c r="AS85" s="602"/>
      <c r="AT85" s="602"/>
      <c r="AU85" s="602"/>
      <c r="AV85" s="602"/>
      <c r="AW85" s="602"/>
      <c r="AX85" s="602"/>
      <c r="AY85" s="602"/>
      <c r="AZ85" s="602"/>
      <c r="BA85" s="602"/>
      <c r="BB85" s="602"/>
      <c r="BC85" s="602"/>
      <c r="BD85" s="602"/>
      <c r="BE85" s="602"/>
      <c r="BF85" s="602"/>
    </row>
    <row r="86" spans="1:58" ht="25.5" x14ac:dyDescent="0.2">
      <c r="A86" s="598"/>
      <c r="B86" s="602"/>
      <c r="C86" s="956"/>
      <c r="D86" s="117" t="s">
        <v>705</v>
      </c>
      <c r="E86" s="117" t="s">
        <v>706</v>
      </c>
      <c r="F86" s="959"/>
      <c r="G86" s="962"/>
      <c r="H86" s="965"/>
      <c r="I86" s="968"/>
      <c r="N86" s="602"/>
      <c r="O86" s="602"/>
      <c r="P86" s="602"/>
      <c r="Q86" s="602"/>
      <c r="R86" s="602"/>
      <c r="S86" s="602"/>
      <c r="T86" s="602"/>
      <c r="U86" s="602"/>
      <c r="V86" s="602"/>
      <c r="W86" s="602"/>
      <c r="X86" s="602"/>
      <c r="Y86" s="602"/>
      <c r="Z86" s="602"/>
      <c r="AA86" s="602"/>
      <c r="AB86" s="602"/>
      <c r="AC86" s="602"/>
      <c r="AD86" s="602"/>
      <c r="AE86" s="602"/>
      <c r="AF86" s="602"/>
      <c r="AG86" s="602"/>
      <c r="AH86" s="602"/>
      <c r="AI86" s="602"/>
      <c r="AJ86" s="602"/>
      <c r="AK86" s="602"/>
      <c r="AL86" s="602"/>
      <c r="AM86" s="602"/>
      <c r="AN86" s="602"/>
      <c r="AO86" s="602"/>
      <c r="AP86" s="602"/>
      <c r="AQ86" s="602"/>
      <c r="AR86" s="602"/>
      <c r="AS86" s="602"/>
      <c r="AT86" s="602"/>
      <c r="AU86" s="602"/>
      <c r="AV86" s="602"/>
      <c r="AW86" s="602"/>
      <c r="AX86" s="602"/>
      <c r="AY86" s="602"/>
      <c r="AZ86" s="602"/>
      <c r="BA86" s="602"/>
      <c r="BB86" s="602"/>
      <c r="BC86" s="602"/>
      <c r="BD86" s="602"/>
      <c r="BE86" s="602"/>
      <c r="BF86" s="602"/>
    </row>
    <row r="87" spans="1:58" ht="40.5" customHeight="1" x14ac:dyDescent="0.2">
      <c r="A87" s="598"/>
      <c r="B87" s="602"/>
      <c r="C87" s="693" t="s">
        <v>172</v>
      </c>
      <c r="D87" s="694" t="s">
        <v>872</v>
      </c>
      <c r="E87" s="58" t="s">
        <v>873</v>
      </c>
      <c r="F87" s="419" t="s">
        <v>338</v>
      </c>
      <c r="G87" s="626">
        <v>75</v>
      </c>
      <c r="H87" s="627"/>
      <c r="I87" s="647">
        <f>G87*H87</f>
        <v>0</v>
      </c>
      <c r="N87" s="602"/>
      <c r="O87" s="602"/>
      <c r="P87" s="602"/>
      <c r="Q87" s="602"/>
      <c r="R87" s="602"/>
      <c r="S87" s="602"/>
      <c r="T87" s="602"/>
      <c r="U87" s="602"/>
      <c r="V87" s="602"/>
      <c r="W87" s="602"/>
      <c r="X87" s="602"/>
      <c r="Y87" s="602"/>
      <c r="Z87" s="602"/>
      <c r="AA87" s="602"/>
      <c r="AB87" s="602"/>
      <c r="AC87" s="602"/>
      <c r="AD87" s="602"/>
      <c r="AE87" s="602"/>
      <c r="AF87" s="602"/>
      <c r="AG87" s="602"/>
      <c r="AH87" s="602"/>
      <c r="AI87" s="602"/>
      <c r="AJ87" s="602"/>
      <c r="AK87" s="602"/>
      <c r="AL87" s="602"/>
      <c r="AM87" s="602"/>
      <c r="AN87" s="602"/>
      <c r="AO87" s="602"/>
      <c r="AP87" s="602"/>
      <c r="AQ87" s="602"/>
      <c r="AR87" s="602"/>
      <c r="AS87" s="602"/>
      <c r="AT87" s="602"/>
      <c r="AU87" s="602"/>
      <c r="AV87" s="602"/>
      <c r="AW87" s="602"/>
      <c r="AX87" s="602"/>
      <c r="AY87" s="602"/>
      <c r="AZ87" s="602"/>
      <c r="BA87" s="602"/>
      <c r="BB87" s="602"/>
      <c r="BC87" s="602"/>
      <c r="BD87" s="602"/>
      <c r="BE87" s="602"/>
      <c r="BF87" s="602"/>
    </row>
    <row r="88" spans="1:58" ht="38.25" x14ac:dyDescent="0.2">
      <c r="A88" s="598"/>
      <c r="B88" s="602"/>
      <c r="C88" s="693" t="s">
        <v>276</v>
      </c>
      <c r="D88" s="695" t="s">
        <v>874</v>
      </c>
      <c r="E88" s="58" t="s">
        <v>875</v>
      </c>
      <c r="F88" s="419" t="s">
        <v>338</v>
      </c>
      <c r="G88" s="626">
        <v>48</v>
      </c>
      <c r="H88" s="627"/>
      <c r="I88" s="647">
        <f>G88*H88</f>
        <v>0</v>
      </c>
      <c r="N88" s="602"/>
      <c r="O88" s="602"/>
      <c r="P88" s="602"/>
      <c r="Q88" s="602"/>
      <c r="R88" s="602"/>
      <c r="S88" s="602"/>
      <c r="T88" s="602"/>
      <c r="U88" s="602"/>
      <c r="V88" s="602"/>
      <c r="W88" s="602"/>
      <c r="X88" s="602"/>
      <c r="Y88" s="602"/>
      <c r="Z88" s="602"/>
      <c r="AA88" s="602"/>
      <c r="AB88" s="602"/>
      <c r="AC88" s="602"/>
      <c r="AD88" s="602"/>
      <c r="AE88" s="602"/>
      <c r="AF88" s="602"/>
      <c r="AG88" s="602"/>
      <c r="AH88" s="602"/>
      <c r="AI88" s="602"/>
      <c r="AJ88" s="602"/>
      <c r="AK88" s="602"/>
      <c r="AL88" s="602"/>
      <c r="AM88" s="602"/>
      <c r="AN88" s="602"/>
      <c r="AO88" s="602"/>
      <c r="AP88" s="602"/>
      <c r="AQ88" s="602"/>
      <c r="AR88" s="602"/>
      <c r="AS88" s="602"/>
      <c r="AT88" s="602"/>
      <c r="AU88" s="602"/>
      <c r="AV88" s="602"/>
      <c r="AW88" s="602"/>
      <c r="AX88" s="602"/>
      <c r="AY88" s="602"/>
      <c r="AZ88" s="602"/>
      <c r="BA88" s="602"/>
      <c r="BB88" s="602"/>
      <c r="BC88" s="602"/>
      <c r="BD88" s="602"/>
      <c r="BE88" s="602"/>
      <c r="BF88" s="602"/>
    </row>
    <row r="89" spans="1:58" x14ac:dyDescent="0.2">
      <c r="A89" s="598"/>
      <c r="B89" s="602"/>
      <c r="C89" s="945" t="s">
        <v>157</v>
      </c>
      <c r="D89" s="946"/>
      <c r="E89" s="946"/>
      <c r="F89" s="947"/>
      <c r="G89" s="947"/>
      <c r="H89" s="948"/>
      <c r="I89" s="373">
        <f>SUM(I69:I88)</f>
        <v>0</v>
      </c>
      <c r="N89" s="602"/>
      <c r="O89" s="602"/>
      <c r="P89" s="602"/>
      <c r="Q89" s="602"/>
      <c r="R89" s="602"/>
      <c r="S89" s="602"/>
      <c r="T89" s="602"/>
      <c r="U89" s="602"/>
      <c r="V89" s="602"/>
      <c r="W89" s="602"/>
      <c r="X89" s="602"/>
      <c r="Y89" s="602"/>
      <c r="Z89" s="602"/>
      <c r="AA89" s="602"/>
      <c r="AB89" s="602"/>
      <c r="AC89" s="602"/>
      <c r="AD89" s="602"/>
      <c r="AE89" s="602"/>
      <c r="AF89" s="602"/>
      <c r="AG89" s="602"/>
      <c r="AH89" s="602"/>
      <c r="AI89" s="602"/>
      <c r="AJ89" s="602"/>
      <c r="AK89" s="602"/>
      <c r="AL89" s="602"/>
      <c r="AM89" s="602"/>
      <c r="AN89" s="602"/>
      <c r="AO89" s="602"/>
      <c r="AP89" s="602"/>
      <c r="AQ89" s="602"/>
      <c r="AR89" s="602"/>
      <c r="AS89" s="602"/>
      <c r="AT89" s="602"/>
      <c r="AU89" s="602"/>
      <c r="AV89" s="602"/>
      <c r="AW89" s="602"/>
      <c r="AX89" s="602"/>
      <c r="AY89" s="602"/>
      <c r="AZ89" s="602"/>
      <c r="BA89" s="602"/>
      <c r="BB89" s="602"/>
      <c r="BC89" s="602"/>
      <c r="BD89" s="602"/>
      <c r="BE89" s="602"/>
      <c r="BF89" s="602"/>
    </row>
    <row r="90" spans="1:58" x14ac:dyDescent="0.2">
      <c r="A90" s="598"/>
      <c r="B90" s="602"/>
      <c r="C90" s="198">
        <v>1.5</v>
      </c>
      <c r="D90" s="402" t="s">
        <v>98</v>
      </c>
      <c r="E90" s="148" t="s">
        <v>63</v>
      </c>
      <c r="F90" s="148"/>
      <c r="G90" s="148"/>
      <c r="H90" s="148"/>
      <c r="I90" s="148"/>
      <c r="N90" s="602"/>
      <c r="O90" s="602"/>
      <c r="P90" s="602"/>
      <c r="Q90" s="602"/>
      <c r="R90" s="602"/>
      <c r="S90" s="602"/>
      <c r="T90" s="602"/>
      <c r="U90" s="602"/>
      <c r="V90" s="602"/>
      <c r="W90" s="602"/>
      <c r="X90" s="602"/>
      <c r="Y90" s="602"/>
      <c r="Z90" s="602"/>
      <c r="AA90" s="602"/>
      <c r="AB90" s="602"/>
      <c r="AC90" s="602"/>
      <c r="AD90" s="602"/>
      <c r="AE90" s="602"/>
      <c r="AF90" s="602"/>
      <c r="AG90" s="602"/>
      <c r="AH90" s="602"/>
      <c r="AI90" s="602"/>
      <c r="AJ90" s="602"/>
      <c r="AK90" s="602"/>
      <c r="AL90" s="602"/>
      <c r="AM90" s="602"/>
      <c r="AN90" s="602"/>
      <c r="AO90" s="602"/>
      <c r="AP90" s="602"/>
      <c r="AQ90" s="602"/>
      <c r="AR90" s="602"/>
      <c r="AS90" s="602"/>
      <c r="AT90" s="602"/>
      <c r="AU90" s="602"/>
      <c r="AV90" s="602"/>
      <c r="AW90" s="602"/>
      <c r="AX90" s="602"/>
      <c r="AY90" s="602"/>
      <c r="AZ90" s="602"/>
      <c r="BA90" s="602"/>
      <c r="BB90" s="602"/>
      <c r="BC90" s="602"/>
      <c r="BD90" s="602"/>
      <c r="BE90" s="602"/>
      <c r="BF90" s="602"/>
    </row>
    <row r="91" spans="1:58" s="620" customFormat="1" ht="25.5" x14ac:dyDescent="0.2">
      <c r="A91" s="617"/>
      <c r="B91" s="618"/>
      <c r="C91" s="233" t="s">
        <v>5</v>
      </c>
      <c r="D91" s="135" t="s">
        <v>145</v>
      </c>
      <c r="E91" s="135" t="s">
        <v>179</v>
      </c>
      <c r="F91" s="139" t="s">
        <v>3</v>
      </c>
      <c r="G91" s="140">
        <f>G92+G93+G94+G95</f>
        <v>147</v>
      </c>
      <c r="H91" s="628"/>
      <c r="I91" s="141">
        <f>G91*H91</f>
        <v>0</v>
      </c>
      <c r="J91" s="599"/>
      <c r="N91" s="618"/>
      <c r="O91" s="618"/>
      <c r="P91" s="618"/>
      <c r="Q91" s="618"/>
      <c r="R91" s="618"/>
      <c r="S91" s="618"/>
      <c r="T91" s="618"/>
      <c r="U91" s="618"/>
      <c r="V91" s="618"/>
      <c r="W91" s="618"/>
      <c r="X91" s="618"/>
      <c r="Y91" s="618"/>
      <c r="Z91" s="618"/>
      <c r="AA91" s="618"/>
      <c r="AB91" s="618"/>
      <c r="AC91" s="618"/>
      <c r="AD91" s="618"/>
      <c r="AE91" s="618"/>
      <c r="AF91" s="618"/>
      <c r="AG91" s="618"/>
      <c r="AH91" s="618"/>
      <c r="AI91" s="618"/>
      <c r="AJ91" s="618"/>
      <c r="AK91" s="618"/>
      <c r="AL91" s="618"/>
      <c r="AM91" s="618"/>
      <c r="AN91" s="618"/>
      <c r="AO91" s="618"/>
      <c r="AP91" s="618"/>
      <c r="AQ91" s="618"/>
      <c r="AR91" s="618"/>
      <c r="AS91" s="618"/>
      <c r="AT91" s="618"/>
      <c r="AU91" s="618"/>
      <c r="AV91" s="618"/>
      <c r="AW91" s="618"/>
      <c r="AX91" s="618"/>
      <c r="AY91" s="618"/>
      <c r="AZ91" s="618"/>
      <c r="BA91" s="618"/>
      <c r="BB91" s="618"/>
      <c r="BC91" s="618"/>
      <c r="BD91" s="618"/>
      <c r="BE91" s="618"/>
      <c r="BF91" s="618"/>
    </row>
    <row r="92" spans="1:58" s="620" customFormat="1" ht="89.25" x14ac:dyDescent="0.2">
      <c r="A92" s="617"/>
      <c r="B92" s="618"/>
      <c r="C92" s="233" t="s">
        <v>85</v>
      </c>
      <c r="D92" s="135" t="s">
        <v>636</v>
      </c>
      <c r="E92" s="135" t="s">
        <v>637</v>
      </c>
      <c r="F92" s="139" t="s">
        <v>3</v>
      </c>
      <c r="G92" s="140">
        <v>39</v>
      </c>
      <c r="H92" s="628"/>
      <c r="I92" s="141">
        <f>G92*H92</f>
        <v>0</v>
      </c>
      <c r="J92" s="599"/>
      <c r="N92" s="618"/>
      <c r="O92" s="618"/>
      <c r="P92" s="618"/>
      <c r="Q92" s="618"/>
      <c r="R92" s="618"/>
      <c r="S92" s="618"/>
      <c r="T92" s="618"/>
      <c r="U92" s="618"/>
      <c r="V92" s="618"/>
      <c r="W92" s="618"/>
      <c r="X92" s="618"/>
      <c r="Y92" s="618"/>
      <c r="Z92" s="618"/>
      <c r="AA92" s="618"/>
      <c r="AB92" s="618"/>
      <c r="AC92" s="618"/>
      <c r="AD92" s="618"/>
      <c r="AE92" s="618"/>
      <c r="AF92" s="618"/>
      <c r="AG92" s="618"/>
      <c r="AH92" s="618"/>
      <c r="AI92" s="618"/>
      <c r="AJ92" s="618"/>
      <c r="AK92" s="618"/>
      <c r="AL92" s="618"/>
      <c r="AM92" s="618"/>
      <c r="AN92" s="618"/>
      <c r="AO92" s="618"/>
      <c r="AP92" s="618"/>
      <c r="AQ92" s="618"/>
      <c r="AR92" s="618"/>
      <c r="AS92" s="618"/>
      <c r="AT92" s="618"/>
      <c r="AU92" s="618"/>
      <c r="AV92" s="618"/>
      <c r="AW92" s="618"/>
      <c r="AX92" s="618"/>
      <c r="AY92" s="618"/>
      <c r="AZ92" s="618"/>
      <c r="BA92" s="618"/>
      <c r="BB92" s="618"/>
      <c r="BC92" s="618"/>
      <c r="BD92" s="618"/>
      <c r="BE92" s="618"/>
      <c r="BF92" s="618"/>
    </row>
    <row r="93" spans="1:58" s="620" customFormat="1" ht="81" customHeight="1" x14ac:dyDescent="0.2">
      <c r="A93" s="617"/>
      <c r="B93" s="618"/>
      <c r="C93" s="233" t="s">
        <v>14</v>
      </c>
      <c r="D93" s="143" t="s">
        <v>180</v>
      </c>
      <c r="E93" s="135" t="s">
        <v>186</v>
      </c>
      <c r="F93" s="139" t="s">
        <v>3</v>
      </c>
      <c r="G93" s="140">
        <v>38</v>
      </c>
      <c r="H93" s="628"/>
      <c r="I93" s="141">
        <f>G93*H93</f>
        <v>0</v>
      </c>
      <c r="J93" s="599"/>
      <c r="N93" s="618"/>
      <c r="O93" s="618"/>
      <c r="P93" s="618"/>
      <c r="Q93" s="618"/>
      <c r="R93" s="618"/>
      <c r="S93" s="618"/>
      <c r="T93" s="618"/>
      <c r="U93" s="618"/>
      <c r="V93" s="618"/>
      <c r="W93" s="618"/>
      <c r="X93" s="618"/>
      <c r="Y93" s="618"/>
      <c r="Z93" s="618"/>
      <c r="AA93" s="618"/>
      <c r="AB93" s="618"/>
      <c r="AC93" s="618"/>
      <c r="AD93" s="618"/>
      <c r="AE93" s="618"/>
      <c r="AF93" s="618"/>
      <c r="AG93" s="618"/>
      <c r="AH93" s="618"/>
      <c r="AI93" s="618"/>
      <c r="AJ93" s="618"/>
      <c r="AK93" s="618"/>
      <c r="AL93" s="618"/>
      <c r="AM93" s="618"/>
      <c r="AN93" s="618"/>
      <c r="AO93" s="618"/>
      <c r="AP93" s="618"/>
      <c r="AQ93" s="618"/>
      <c r="AR93" s="618"/>
      <c r="AS93" s="618"/>
      <c r="AT93" s="618"/>
      <c r="AU93" s="618"/>
      <c r="AV93" s="618"/>
      <c r="AW93" s="618"/>
      <c r="AX93" s="618"/>
      <c r="AY93" s="618"/>
      <c r="AZ93" s="618"/>
      <c r="BA93" s="618"/>
      <c r="BB93" s="618"/>
      <c r="BC93" s="618"/>
      <c r="BD93" s="618"/>
      <c r="BE93" s="618"/>
      <c r="BF93" s="618"/>
    </row>
    <row r="94" spans="1:58" s="620" customFormat="1" ht="51" x14ac:dyDescent="0.2">
      <c r="A94" s="617"/>
      <c r="B94" s="618"/>
      <c r="C94" s="233" t="s">
        <v>17</v>
      </c>
      <c r="D94" s="138" t="s">
        <v>711</v>
      </c>
      <c r="E94" s="135" t="s">
        <v>278</v>
      </c>
      <c r="F94" s="139" t="s">
        <v>3</v>
      </c>
      <c r="G94" s="140">
        <f>G92</f>
        <v>39</v>
      </c>
      <c r="H94" s="141"/>
      <c r="I94" s="141">
        <f>G94*H94</f>
        <v>0</v>
      </c>
      <c r="J94" s="599"/>
      <c r="N94" s="618"/>
      <c r="O94" s="618"/>
      <c r="P94" s="618"/>
      <c r="Q94" s="618"/>
      <c r="R94" s="618"/>
      <c r="S94" s="618"/>
      <c r="T94" s="618"/>
      <c r="U94" s="618"/>
      <c r="V94" s="618"/>
      <c r="W94" s="618"/>
      <c r="X94" s="618"/>
      <c r="Y94" s="618"/>
      <c r="Z94" s="618"/>
      <c r="AA94" s="618"/>
      <c r="AB94" s="618"/>
      <c r="AC94" s="618"/>
      <c r="AD94" s="618"/>
      <c r="AE94" s="618"/>
      <c r="AF94" s="618"/>
      <c r="AG94" s="618"/>
      <c r="AH94" s="618"/>
      <c r="AI94" s="618"/>
      <c r="AJ94" s="618"/>
      <c r="AK94" s="618"/>
      <c r="AL94" s="618"/>
      <c r="AM94" s="618"/>
      <c r="AN94" s="618"/>
      <c r="AO94" s="618"/>
      <c r="AP94" s="618"/>
      <c r="AQ94" s="618"/>
      <c r="AR94" s="618"/>
      <c r="AS94" s="618"/>
      <c r="AT94" s="618"/>
      <c r="AU94" s="618"/>
      <c r="AV94" s="618"/>
      <c r="AW94" s="618"/>
      <c r="AX94" s="618"/>
      <c r="AY94" s="618"/>
      <c r="AZ94" s="618"/>
      <c r="BA94" s="618"/>
      <c r="BB94" s="618"/>
      <c r="BC94" s="618"/>
      <c r="BD94" s="618"/>
      <c r="BE94" s="618"/>
      <c r="BF94" s="618"/>
    </row>
    <row r="95" spans="1:58" s="620" customFormat="1" ht="51" x14ac:dyDescent="0.2">
      <c r="A95" s="617"/>
      <c r="B95" s="618"/>
      <c r="C95" s="233" t="s">
        <v>279</v>
      </c>
      <c r="D95" s="143" t="s">
        <v>876</v>
      </c>
      <c r="E95" s="143" t="s">
        <v>877</v>
      </c>
      <c r="F95" s="139" t="s">
        <v>3</v>
      </c>
      <c r="G95" s="140">
        <v>31</v>
      </c>
      <c r="H95" s="628"/>
      <c r="I95" s="141">
        <f>G95*H95</f>
        <v>0</v>
      </c>
      <c r="J95" s="599"/>
      <c r="N95" s="618"/>
      <c r="O95" s="618"/>
      <c r="P95" s="618"/>
      <c r="Q95" s="618"/>
      <c r="R95" s="618"/>
      <c r="S95" s="618"/>
      <c r="T95" s="618"/>
      <c r="U95" s="618"/>
      <c r="V95" s="618"/>
      <c r="W95" s="618"/>
      <c r="X95" s="618"/>
      <c r="Y95" s="618"/>
      <c r="Z95" s="618"/>
      <c r="AA95" s="618"/>
      <c r="AB95" s="618"/>
      <c r="AC95" s="618"/>
      <c r="AD95" s="618"/>
      <c r="AE95" s="618"/>
      <c r="AF95" s="618"/>
      <c r="AG95" s="618"/>
      <c r="AH95" s="618"/>
      <c r="AI95" s="618"/>
      <c r="AJ95" s="618"/>
      <c r="AK95" s="618"/>
      <c r="AL95" s="618"/>
      <c r="AM95" s="618"/>
      <c r="AN95" s="618"/>
      <c r="AO95" s="618"/>
      <c r="AP95" s="618"/>
      <c r="AQ95" s="618"/>
      <c r="AR95" s="618"/>
      <c r="AS95" s="618"/>
      <c r="AT95" s="618"/>
      <c r="AU95" s="618"/>
      <c r="AV95" s="618"/>
      <c r="AW95" s="618"/>
      <c r="AX95" s="618"/>
      <c r="AY95" s="618"/>
      <c r="AZ95" s="618"/>
      <c r="BA95" s="618"/>
      <c r="BB95" s="618"/>
      <c r="BC95" s="618"/>
      <c r="BD95" s="618"/>
      <c r="BE95" s="618"/>
      <c r="BF95" s="618"/>
    </row>
    <row r="96" spans="1:58" s="620" customFormat="1" x14ac:dyDescent="0.2">
      <c r="A96" s="617"/>
      <c r="B96" s="618"/>
      <c r="C96" s="945" t="s">
        <v>157</v>
      </c>
      <c r="D96" s="946"/>
      <c r="E96" s="946"/>
      <c r="F96" s="947"/>
      <c r="G96" s="947"/>
      <c r="H96" s="948"/>
      <c r="I96" s="629">
        <f>SUM(I91:I95)</f>
        <v>0</v>
      </c>
      <c r="J96" s="599"/>
      <c r="N96" s="618"/>
      <c r="O96" s="618"/>
      <c r="P96" s="618"/>
      <c r="Q96" s="618"/>
      <c r="R96" s="618"/>
      <c r="S96" s="618"/>
      <c r="T96" s="618"/>
      <c r="U96" s="618"/>
      <c r="V96" s="618"/>
      <c r="W96" s="618"/>
      <c r="X96" s="618"/>
      <c r="Y96" s="618"/>
      <c r="Z96" s="618"/>
      <c r="AA96" s="618"/>
      <c r="AB96" s="618"/>
      <c r="AC96" s="618"/>
      <c r="AD96" s="618"/>
      <c r="AE96" s="618"/>
      <c r="AF96" s="618"/>
      <c r="AG96" s="618"/>
      <c r="AH96" s="618"/>
      <c r="AI96" s="618"/>
      <c r="AJ96" s="618"/>
      <c r="AK96" s="618"/>
      <c r="AL96" s="618"/>
      <c r="AM96" s="618"/>
      <c r="AN96" s="618"/>
      <c r="AO96" s="618"/>
      <c r="AP96" s="618"/>
      <c r="AQ96" s="618"/>
      <c r="AR96" s="618"/>
      <c r="AS96" s="618"/>
      <c r="AT96" s="618"/>
      <c r="AU96" s="618"/>
      <c r="AV96" s="618"/>
      <c r="AW96" s="618"/>
      <c r="AX96" s="618"/>
      <c r="AY96" s="618"/>
      <c r="AZ96" s="618"/>
      <c r="BA96" s="618"/>
      <c r="BB96" s="618"/>
      <c r="BC96" s="618"/>
      <c r="BD96" s="618"/>
      <c r="BE96" s="618"/>
      <c r="BF96" s="618"/>
    </row>
    <row r="97" spans="1:58" s="620" customFormat="1" x14ac:dyDescent="0.2">
      <c r="A97" s="617"/>
      <c r="B97" s="618"/>
      <c r="C97" s="198">
        <v>1.6</v>
      </c>
      <c r="D97" s="402" t="s">
        <v>230</v>
      </c>
      <c r="E97" s="885" t="s">
        <v>231</v>
      </c>
      <c r="F97" s="886"/>
      <c r="G97" s="886"/>
      <c r="H97" s="886"/>
      <c r="I97" s="887"/>
      <c r="J97" s="599"/>
      <c r="N97" s="618"/>
      <c r="O97" s="618"/>
      <c r="P97" s="618"/>
      <c r="Q97" s="618"/>
      <c r="R97" s="618"/>
      <c r="S97" s="618"/>
      <c r="T97" s="618"/>
      <c r="U97" s="618"/>
      <c r="V97" s="618"/>
      <c r="W97" s="618"/>
      <c r="X97" s="618"/>
      <c r="Y97" s="618"/>
      <c r="Z97" s="618"/>
      <c r="AA97" s="618"/>
      <c r="AB97" s="618"/>
      <c r="AC97" s="618"/>
      <c r="AD97" s="618"/>
      <c r="AE97" s="618"/>
      <c r="AF97" s="618"/>
      <c r="AG97" s="618"/>
      <c r="AH97" s="618"/>
      <c r="AI97" s="618"/>
      <c r="AJ97" s="618"/>
      <c r="AK97" s="618"/>
      <c r="AL97" s="618"/>
      <c r="AM97" s="618"/>
      <c r="AN97" s="618"/>
      <c r="AO97" s="618"/>
      <c r="AP97" s="618"/>
      <c r="AQ97" s="618"/>
      <c r="AR97" s="618"/>
      <c r="AS97" s="618"/>
      <c r="AT97" s="618"/>
      <c r="AU97" s="618"/>
      <c r="AV97" s="618"/>
      <c r="AW97" s="618"/>
      <c r="AX97" s="618"/>
      <c r="AY97" s="618"/>
      <c r="AZ97" s="618"/>
      <c r="BA97" s="618"/>
      <c r="BB97" s="618"/>
      <c r="BC97" s="618"/>
      <c r="BD97" s="618"/>
      <c r="BE97" s="618"/>
      <c r="BF97" s="618"/>
    </row>
    <row r="98" spans="1:58" s="620" customFormat="1" ht="76.5" x14ac:dyDescent="0.2">
      <c r="A98" s="617"/>
      <c r="B98" s="618"/>
      <c r="C98" s="202" t="s">
        <v>6</v>
      </c>
      <c r="D98" s="151" t="s">
        <v>232</v>
      </c>
      <c r="E98" s="152" t="s">
        <v>233</v>
      </c>
      <c r="F98" s="418" t="s">
        <v>338</v>
      </c>
      <c r="G98" s="140">
        <v>175</v>
      </c>
      <c r="H98" s="628"/>
      <c r="I98" s="653">
        <f>G98*H98</f>
        <v>0</v>
      </c>
      <c r="J98" s="599"/>
      <c r="N98" s="618"/>
      <c r="O98" s="618"/>
      <c r="P98" s="618"/>
      <c r="Q98" s="618"/>
      <c r="R98" s="618"/>
      <c r="S98" s="618"/>
      <c r="T98" s="618"/>
      <c r="U98" s="618"/>
      <c r="V98" s="618"/>
      <c r="W98" s="618"/>
      <c r="X98" s="618"/>
      <c r="Y98" s="618"/>
      <c r="Z98" s="618"/>
      <c r="AA98" s="618"/>
      <c r="AB98" s="618"/>
      <c r="AC98" s="618"/>
      <c r="AD98" s="618"/>
      <c r="AE98" s="618"/>
      <c r="AF98" s="618"/>
      <c r="AG98" s="618"/>
      <c r="AH98" s="618"/>
      <c r="AI98" s="618"/>
      <c r="AJ98" s="618"/>
      <c r="AK98" s="618"/>
      <c r="AL98" s="618"/>
      <c r="AM98" s="618"/>
      <c r="AN98" s="618"/>
      <c r="AO98" s="618"/>
      <c r="AP98" s="618"/>
      <c r="AQ98" s="618"/>
      <c r="AR98" s="618"/>
      <c r="AS98" s="618"/>
      <c r="AT98" s="618"/>
      <c r="AU98" s="618"/>
      <c r="AV98" s="618"/>
      <c r="AW98" s="618"/>
      <c r="AX98" s="618"/>
      <c r="AY98" s="618"/>
      <c r="AZ98" s="618"/>
      <c r="BA98" s="618"/>
      <c r="BB98" s="618"/>
      <c r="BC98" s="618"/>
      <c r="BD98" s="618"/>
      <c r="BE98" s="618"/>
      <c r="BF98" s="618"/>
    </row>
    <row r="99" spans="1:58" s="620" customFormat="1" ht="54.75" customHeight="1" x14ac:dyDescent="0.2">
      <c r="A99" s="617"/>
      <c r="B99" s="618"/>
      <c r="C99" s="202" t="s">
        <v>7</v>
      </c>
      <c r="D99" s="154" t="s">
        <v>878</v>
      </c>
      <c r="E99" s="152" t="s">
        <v>879</v>
      </c>
      <c r="F99" s="418" t="s">
        <v>338</v>
      </c>
      <c r="G99" s="140">
        <f>G98</f>
        <v>175</v>
      </c>
      <c r="H99" s="628"/>
      <c r="I99" s="653">
        <f>G99*H99</f>
        <v>0</v>
      </c>
      <c r="J99" s="599"/>
      <c r="N99" s="618"/>
      <c r="O99" s="618"/>
      <c r="P99" s="618"/>
      <c r="Q99" s="618"/>
      <c r="R99" s="618"/>
      <c r="S99" s="618"/>
      <c r="T99" s="618"/>
      <c r="U99" s="618"/>
      <c r="V99" s="618"/>
      <c r="W99" s="618"/>
      <c r="X99" s="618"/>
      <c r="Y99" s="618"/>
      <c r="Z99" s="618"/>
      <c r="AA99" s="618"/>
      <c r="AB99" s="618"/>
      <c r="AC99" s="618"/>
      <c r="AD99" s="618"/>
      <c r="AE99" s="618"/>
      <c r="AF99" s="618"/>
      <c r="AG99" s="618"/>
      <c r="AH99" s="618"/>
      <c r="AI99" s="618"/>
      <c r="AJ99" s="618"/>
      <c r="AK99" s="618"/>
      <c r="AL99" s="618"/>
      <c r="AM99" s="618"/>
      <c r="AN99" s="618"/>
      <c r="AO99" s="618"/>
      <c r="AP99" s="618"/>
      <c r="AQ99" s="618"/>
      <c r="AR99" s="618"/>
      <c r="AS99" s="618"/>
      <c r="AT99" s="618"/>
      <c r="AU99" s="618"/>
      <c r="AV99" s="618"/>
      <c r="AW99" s="618"/>
      <c r="AX99" s="618"/>
      <c r="AY99" s="618"/>
      <c r="AZ99" s="618"/>
      <c r="BA99" s="618"/>
      <c r="BB99" s="618"/>
      <c r="BC99" s="618"/>
      <c r="BD99" s="618"/>
      <c r="BE99" s="618"/>
      <c r="BF99" s="618"/>
    </row>
    <row r="100" spans="1:58" s="620" customFormat="1" ht="51" x14ac:dyDescent="0.2">
      <c r="A100" s="617"/>
      <c r="B100" s="618"/>
      <c r="C100" s="202" t="s">
        <v>8</v>
      </c>
      <c r="D100" s="151" t="s">
        <v>880</v>
      </c>
      <c r="E100" s="58" t="s">
        <v>881</v>
      </c>
      <c r="F100" s="418" t="s">
        <v>338</v>
      </c>
      <c r="G100" s="140">
        <f>G99</f>
        <v>175</v>
      </c>
      <c r="H100" s="628"/>
      <c r="I100" s="653">
        <f>G100*H100</f>
        <v>0</v>
      </c>
      <c r="J100" s="599"/>
      <c r="N100" s="618"/>
      <c r="O100" s="618"/>
      <c r="P100" s="618"/>
      <c r="Q100" s="618"/>
      <c r="R100" s="618"/>
      <c r="S100" s="618"/>
      <c r="T100" s="618"/>
      <c r="U100" s="618"/>
      <c r="V100" s="618"/>
      <c r="W100" s="618"/>
      <c r="X100" s="618"/>
      <c r="Y100" s="618"/>
      <c r="Z100" s="618"/>
      <c r="AA100" s="618"/>
      <c r="AB100" s="618"/>
      <c r="AC100" s="618"/>
      <c r="AD100" s="618"/>
      <c r="AE100" s="618"/>
      <c r="AF100" s="618"/>
      <c r="AG100" s="618"/>
      <c r="AH100" s="618"/>
      <c r="AI100" s="618"/>
      <c r="AJ100" s="618"/>
      <c r="AK100" s="618"/>
      <c r="AL100" s="618"/>
      <c r="AM100" s="618"/>
      <c r="AN100" s="618"/>
      <c r="AO100" s="618"/>
      <c r="AP100" s="618"/>
      <c r="AQ100" s="618"/>
      <c r="AR100" s="618"/>
      <c r="AS100" s="618"/>
      <c r="AT100" s="618"/>
      <c r="AU100" s="618"/>
      <c r="AV100" s="618"/>
      <c r="AW100" s="618"/>
      <c r="AX100" s="618"/>
      <c r="AY100" s="618"/>
      <c r="AZ100" s="618"/>
      <c r="BA100" s="618"/>
      <c r="BB100" s="618"/>
      <c r="BC100" s="618"/>
      <c r="BD100" s="618"/>
      <c r="BE100" s="618"/>
      <c r="BF100" s="618"/>
    </row>
    <row r="101" spans="1:58" s="620" customFormat="1" ht="63.75" x14ac:dyDescent="0.2">
      <c r="A101" s="617"/>
      <c r="B101" s="618"/>
      <c r="C101" s="202" t="s">
        <v>9</v>
      </c>
      <c r="D101" s="351" t="s">
        <v>656</v>
      </c>
      <c r="E101" s="351" t="s">
        <v>657</v>
      </c>
      <c r="F101" s="418" t="s">
        <v>338</v>
      </c>
      <c r="G101" s="140">
        <f>G102</f>
        <v>105</v>
      </c>
      <c r="H101" s="628"/>
      <c r="I101" s="653">
        <f>G101*H101</f>
        <v>0</v>
      </c>
      <c r="J101" s="599"/>
      <c r="N101" s="618"/>
      <c r="O101" s="618"/>
      <c r="P101" s="618"/>
      <c r="Q101" s="618"/>
      <c r="R101" s="618"/>
      <c r="S101" s="618"/>
      <c r="T101" s="618"/>
      <c r="U101" s="618"/>
      <c r="V101" s="618"/>
      <c r="W101" s="618"/>
      <c r="X101" s="618"/>
      <c r="Y101" s="618"/>
      <c r="Z101" s="618"/>
      <c r="AA101" s="618"/>
      <c r="AB101" s="618"/>
      <c r="AC101" s="618"/>
      <c r="AD101" s="618"/>
      <c r="AE101" s="618"/>
      <c r="AF101" s="618"/>
      <c r="AG101" s="618"/>
      <c r="AH101" s="618"/>
      <c r="AI101" s="618"/>
      <c r="AJ101" s="618"/>
      <c r="AK101" s="618"/>
      <c r="AL101" s="618"/>
      <c r="AM101" s="618"/>
      <c r="AN101" s="618"/>
      <c r="AO101" s="618"/>
      <c r="AP101" s="618"/>
      <c r="AQ101" s="618"/>
      <c r="AR101" s="618"/>
      <c r="AS101" s="618"/>
      <c r="AT101" s="618"/>
      <c r="AU101" s="618"/>
      <c r="AV101" s="618"/>
      <c r="AW101" s="618"/>
      <c r="AX101" s="618"/>
      <c r="AY101" s="618"/>
      <c r="AZ101" s="618"/>
      <c r="BA101" s="618"/>
      <c r="BB101" s="618"/>
      <c r="BC101" s="618"/>
      <c r="BD101" s="618"/>
      <c r="BE101" s="618"/>
      <c r="BF101" s="618"/>
    </row>
    <row r="102" spans="1:58" s="620" customFormat="1" ht="51" x14ac:dyDescent="0.2">
      <c r="A102" s="617"/>
      <c r="B102" s="618"/>
      <c r="C102" s="202" t="s">
        <v>660</v>
      </c>
      <c r="D102" s="351" t="s">
        <v>658</v>
      </c>
      <c r="E102" s="352" t="s">
        <v>659</v>
      </c>
      <c r="F102" s="418" t="s">
        <v>338</v>
      </c>
      <c r="G102" s="140">
        <f>G99/2*1.2</f>
        <v>105</v>
      </c>
      <c r="H102" s="628"/>
      <c r="I102" s="653">
        <f>G102*H102</f>
        <v>0</v>
      </c>
      <c r="J102" s="599"/>
      <c r="N102" s="618"/>
      <c r="O102" s="618"/>
      <c r="P102" s="618"/>
      <c r="Q102" s="618"/>
      <c r="R102" s="618"/>
      <c r="S102" s="618"/>
      <c r="T102" s="618"/>
      <c r="U102" s="618"/>
      <c r="V102" s="618"/>
      <c r="W102" s="618"/>
      <c r="X102" s="618"/>
      <c r="Y102" s="618"/>
      <c r="Z102" s="618"/>
      <c r="AA102" s="618"/>
      <c r="AB102" s="618"/>
      <c r="AC102" s="618"/>
      <c r="AD102" s="618"/>
      <c r="AE102" s="618"/>
      <c r="AF102" s="618"/>
      <c r="AG102" s="618"/>
      <c r="AH102" s="618"/>
      <c r="AI102" s="618"/>
      <c r="AJ102" s="618"/>
      <c r="AK102" s="618"/>
      <c r="AL102" s="618"/>
      <c r="AM102" s="618"/>
      <c r="AN102" s="618"/>
      <c r="AO102" s="618"/>
      <c r="AP102" s="618"/>
      <c r="AQ102" s="618"/>
      <c r="AR102" s="618"/>
      <c r="AS102" s="618"/>
      <c r="AT102" s="618"/>
      <c r="AU102" s="618"/>
      <c r="AV102" s="618"/>
      <c r="AW102" s="618"/>
      <c r="AX102" s="618"/>
      <c r="AY102" s="618"/>
      <c r="AZ102" s="618"/>
      <c r="BA102" s="618"/>
      <c r="BB102" s="618"/>
      <c r="BC102" s="618"/>
      <c r="BD102" s="618"/>
      <c r="BE102" s="618"/>
      <c r="BF102" s="618"/>
    </row>
    <row r="103" spans="1:58" s="620" customFormat="1" ht="26.25" customHeight="1" x14ac:dyDescent="0.2">
      <c r="A103" s="617"/>
      <c r="B103" s="618"/>
      <c r="C103" s="969" t="s">
        <v>228</v>
      </c>
      <c r="D103" s="388" t="s">
        <v>882</v>
      </c>
      <c r="E103" s="664" t="s">
        <v>883</v>
      </c>
      <c r="F103" s="659"/>
      <c r="G103" s="696"/>
      <c r="H103" s="697"/>
      <c r="I103" s="415"/>
      <c r="J103" s="599"/>
      <c r="N103" s="618"/>
      <c r="O103" s="618"/>
      <c r="P103" s="618"/>
      <c r="Q103" s="618"/>
      <c r="R103" s="618"/>
      <c r="S103" s="618"/>
      <c r="T103" s="618"/>
      <c r="U103" s="618"/>
      <c r="V103" s="618"/>
      <c r="W103" s="618"/>
      <c r="X103" s="618"/>
      <c r="Y103" s="618"/>
      <c r="Z103" s="618"/>
      <c r="AA103" s="618"/>
      <c r="AB103" s="618"/>
      <c r="AC103" s="618"/>
      <c r="AD103" s="618"/>
      <c r="AE103" s="618"/>
      <c r="AF103" s="618"/>
      <c r="AG103" s="618"/>
      <c r="AH103" s="618"/>
      <c r="AI103" s="618"/>
      <c r="AJ103" s="618"/>
      <c r="AK103" s="618"/>
      <c r="AL103" s="618"/>
      <c r="AM103" s="618"/>
      <c r="AN103" s="618"/>
      <c r="AO103" s="618"/>
      <c r="AP103" s="618"/>
      <c r="AQ103" s="618"/>
      <c r="AR103" s="618"/>
      <c r="AS103" s="618"/>
      <c r="AT103" s="618"/>
      <c r="AU103" s="618"/>
      <c r="AV103" s="618"/>
      <c r="AW103" s="618"/>
      <c r="AX103" s="618"/>
      <c r="AY103" s="618"/>
      <c r="AZ103" s="618"/>
      <c r="BA103" s="618"/>
      <c r="BB103" s="618"/>
      <c r="BC103" s="618"/>
      <c r="BD103" s="618"/>
      <c r="BE103" s="618"/>
      <c r="BF103" s="618"/>
    </row>
    <row r="104" spans="1:58" s="620" customFormat="1" ht="15.75" customHeight="1" x14ac:dyDescent="0.2">
      <c r="A104" s="617"/>
      <c r="B104" s="618"/>
      <c r="C104" s="970"/>
      <c r="D104" s="416" t="s">
        <v>884</v>
      </c>
      <c r="E104" s="665" t="s">
        <v>885</v>
      </c>
      <c r="F104" s="418" t="s">
        <v>338</v>
      </c>
      <c r="G104" s="659">
        <v>215</v>
      </c>
      <c r="H104" s="660"/>
      <c r="I104" s="387">
        <f>G104*H104</f>
        <v>0</v>
      </c>
      <c r="J104" s="599"/>
      <c r="N104" s="618"/>
      <c r="O104" s="618"/>
      <c r="P104" s="618"/>
      <c r="Q104" s="618"/>
      <c r="R104" s="618"/>
      <c r="S104" s="618"/>
      <c r="T104" s="618"/>
      <c r="U104" s="618"/>
      <c r="V104" s="618"/>
      <c r="W104" s="618"/>
      <c r="X104" s="618"/>
      <c r="Y104" s="618"/>
      <c r="Z104" s="618"/>
      <c r="AA104" s="618"/>
      <c r="AB104" s="618"/>
      <c r="AC104" s="618"/>
      <c r="AD104" s="618"/>
      <c r="AE104" s="618"/>
      <c r="AF104" s="618"/>
      <c r="AG104" s="618"/>
      <c r="AH104" s="618"/>
      <c r="AI104" s="618"/>
      <c r="AJ104" s="618"/>
      <c r="AK104" s="618"/>
      <c r="AL104" s="618"/>
      <c r="AM104" s="618"/>
      <c r="AN104" s="618"/>
      <c r="AO104" s="618"/>
      <c r="AP104" s="618"/>
      <c r="AQ104" s="618"/>
      <c r="AR104" s="618"/>
      <c r="AS104" s="618"/>
      <c r="AT104" s="618"/>
      <c r="AU104" s="618"/>
      <c r="AV104" s="618"/>
      <c r="AW104" s="618"/>
      <c r="AX104" s="618"/>
      <c r="AY104" s="618"/>
      <c r="AZ104" s="618"/>
      <c r="BA104" s="618"/>
      <c r="BB104" s="618"/>
      <c r="BC104" s="618"/>
      <c r="BD104" s="618"/>
      <c r="BE104" s="618"/>
      <c r="BF104" s="618"/>
    </row>
    <row r="105" spans="1:58" s="620" customFormat="1" x14ac:dyDescent="0.2">
      <c r="A105" s="617"/>
      <c r="B105" s="618"/>
      <c r="C105" s="970"/>
      <c r="D105" s="411" t="s">
        <v>722</v>
      </c>
      <c r="E105" s="665" t="s">
        <v>723</v>
      </c>
      <c r="F105" s="418" t="s">
        <v>3</v>
      </c>
      <c r="G105" s="659">
        <v>21</v>
      </c>
      <c r="H105" s="660"/>
      <c r="I105" s="387">
        <f t="shared" ref="I105:I113" si="2">G105*H105</f>
        <v>0</v>
      </c>
      <c r="J105" s="599"/>
      <c r="N105" s="618"/>
      <c r="O105" s="618"/>
      <c r="P105" s="618"/>
      <c r="Q105" s="618"/>
      <c r="R105" s="618"/>
      <c r="S105" s="618"/>
      <c r="T105" s="618"/>
      <c r="U105" s="618"/>
      <c r="V105" s="618"/>
      <c r="W105" s="618"/>
      <c r="X105" s="618"/>
      <c r="Y105" s="618"/>
      <c r="Z105" s="618"/>
      <c r="AA105" s="618"/>
      <c r="AB105" s="618"/>
      <c r="AC105" s="618"/>
      <c r="AD105" s="618"/>
      <c r="AE105" s="618"/>
      <c r="AF105" s="618"/>
      <c r="AG105" s="618"/>
      <c r="AH105" s="618"/>
      <c r="AI105" s="618"/>
      <c r="AJ105" s="618"/>
      <c r="AK105" s="618"/>
      <c r="AL105" s="618"/>
      <c r="AM105" s="618"/>
      <c r="AN105" s="618"/>
      <c r="AO105" s="618"/>
      <c r="AP105" s="618"/>
      <c r="AQ105" s="618"/>
      <c r="AR105" s="618"/>
      <c r="AS105" s="618"/>
      <c r="AT105" s="618"/>
      <c r="AU105" s="618"/>
      <c r="AV105" s="618"/>
      <c r="AW105" s="618"/>
      <c r="AX105" s="618"/>
      <c r="AY105" s="618"/>
      <c r="AZ105" s="618"/>
      <c r="BA105" s="618"/>
      <c r="BB105" s="618"/>
      <c r="BC105" s="618"/>
      <c r="BD105" s="618"/>
      <c r="BE105" s="618"/>
      <c r="BF105" s="618"/>
    </row>
    <row r="106" spans="1:58" s="620" customFormat="1" x14ac:dyDescent="0.2">
      <c r="A106" s="617"/>
      <c r="B106" s="618"/>
      <c r="C106" s="970"/>
      <c r="D106" s="411" t="s">
        <v>886</v>
      </c>
      <c r="E106" s="665" t="s">
        <v>887</v>
      </c>
      <c r="F106" s="418" t="s">
        <v>338</v>
      </c>
      <c r="G106" s="659">
        <f>G104</f>
        <v>215</v>
      </c>
      <c r="H106" s="660"/>
      <c r="I106" s="387">
        <f t="shared" si="2"/>
        <v>0</v>
      </c>
      <c r="J106" s="599"/>
      <c r="N106" s="618"/>
      <c r="O106" s="618"/>
      <c r="P106" s="618"/>
      <c r="Q106" s="618"/>
      <c r="R106" s="618"/>
      <c r="S106" s="618"/>
      <c r="T106" s="618"/>
      <c r="U106" s="618"/>
      <c r="V106" s="618"/>
      <c r="W106" s="618"/>
      <c r="X106" s="618"/>
      <c r="Y106" s="618"/>
      <c r="Z106" s="618"/>
      <c r="AA106" s="618"/>
      <c r="AB106" s="618"/>
      <c r="AC106" s="618"/>
      <c r="AD106" s="618"/>
      <c r="AE106" s="618"/>
      <c r="AF106" s="618"/>
      <c r="AG106" s="618"/>
      <c r="AH106" s="618"/>
      <c r="AI106" s="618"/>
      <c r="AJ106" s="618"/>
      <c r="AK106" s="618"/>
      <c r="AL106" s="618"/>
      <c r="AM106" s="618"/>
      <c r="AN106" s="618"/>
      <c r="AO106" s="618"/>
      <c r="AP106" s="618"/>
      <c r="AQ106" s="618"/>
      <c r="AR106" s="618"/>
      <c r="AS106" s="618"/>
      <c r="AT106" s="618"/>
      <c r="AU106" s="618"/>
      <c r="AV106" s="618"/>
      <c r="AW106" s="618"/>
      <c r="AX106" s="618"/>
      <c r="AY106" s="618"/>
      <c r="AZ106" s="618"/>
      <c r="BA106" s="618"/>
      <c r="BB106" s="618"/>
      <c r="BC106" s="618"/>
      <c r="BD106" s="618"/>
      <c r="BE106" s="618"/>
      <c r="BF106" s="618"/>
    </row>
    <row r="107" spans="1:58" s="620" customFormat="1" x14ac:dyDescent="0.2">
      <c r="A107" s="617"/>
      <c r="B107" s="618"/>
      <c r="C107" s="970"/>
      <c r="D107" s="411" t="s">
        <v>888</v>
      </c>
      <c r="E107" s="665" t="s">
        <v>889</v>
      </c>
      <c r="F107" s="418" t="s">
        <v>338</v>
      </c>
      <c r="G107" s="659">
        <f>G104</f>
        <v>215</v>
      </c>
      <c r="H107" s="660"/>
      <c r="I107" s="387">
        <f t="shared" si="2"/>
        <v>0</v>
      </c>
      <c r="J107" s="599"/>
      <c r="N107" s="618"/>
      <c r="O107" s="618"/>
      <c r="P107" s="618"/>
      <c r="Q107" s="618"/>
      <c r="R107" s="618"/>
      <c r="S107" s="618"/>
      <c r="T107" s="618"/>
      <c r="U107" s="618"/>
      <c r="V107" s="618"/>
      <c r="W107" s="618"/>
      <c r="X107" s="618"/>
      <c r="Y107" s="618"/>
      <c r="Z107" s="618"/>
      <c r="AA107" s="618"/>
      <c r="AB107" s="618"/>
      <c r="AC107" s="618"/>
      <c r="AD107" s="618"/>
      <c r="AE107" s="618"/>
      <c r="AF107" s="618"/>
      <c r="AG107" s="618"/>
      <c r="AH107" s="618"/>
      <c r="AI107" s="618"/>
      <c r="AJ107" s="618"/>
      <c r="AK107" s="618"/>
      <c r="AL107" s="618"/>
      <c r="AM107" s="618"/>
      <c r="AN107" s="618"/>
      <c r="AO107" s="618"/>
      <c r="AP107" s="618"/>
      <c r="AQ107" s="618"/>
      <c r="AR107" s="618"/>
      <c r="AS107" s="618"/>
      <c r="AT107" s="618"/>
      <c r="AU107" s="618"/>
      <c r="AV107" s="618"/>
      <c r="AW107" s="618"/>
      <c r="AX107" s="618"/>
      <c r="AY107" s="618"/>
      <c r="AZ107" s="618"/>
      <c r="BA107" s="618"/>
      <c r="BB107" s="618"/>
      <c r="BC107" s="618"/>
      <c r="BD107" s="618"/>
      <c r="BE107" s="618"/>
      <c r="BF107" s="618"/>
    </row>
    <row r="108" spans="1:58" s="620" customFormat="1" x14ac:dyDescent="0.2">
      <c r="A108" s="617"/>
      <c r="B108" s="618"/>
      <c r="C108" s="970"/>
      <c r="D108" s="411" t="s">
        <v>724</v>
      </c>
      <c r="E108" s="665" t="s">
        <v>725</v>
      </c>
      <c r="F108" s="418" t="s">
        <v>338</v>
      </c>
      <c r="G108" s="659">
        <f>G104</f>
        <v>215</v>
      </c>
      <c r="H108" s="660"/>
      <c r="I108" s="387">
        <f t="shared" si="2"/>
        <v>0</v>
      </c>
      <c r="J108" s="599"/>
      <c r="N108" s="618"/>
      <c r="O108" s="618"/>
      <c r="P108" s="618"/>
      <c r="Q108" s="618"/>
      <c r="R108" s="618"/>
      <c r="S108" s="618"/>
      <c r="T108" s="618"/>
      <c r="U108" s="618"/>
      <c r="V108" s="618"/>
      <c r="W108" s="618"/>
      <c r="X108" s="618"/>
      <c r="Y108" s="618"/>
      <c r="Z108" s="618"/>
      <c r="AA108" s="618"/>
      <c r="AB108" s="618"/>
      <c r="AC108" s="618"/>
      <c r="AD108" s="618"/>
      <c r="AE108" s="618"/>
      <c r="AF108" s="618"/>
      <c r="AG108" s="618"/>
      <c r="AH108" s="618"/>
      <c r="AI108" s="618"/>
      <c r="AJ108" s="618"/>
      <c r="AK108" s="618"/>
      <c r="AL108" s="618"/>
      <c r="AM108" s="618"/>
      <c r="AN108" s="618"/>
      <c r="AO108" s="618"/>
      <c r="AP108" s="618"/>
      <c r="AQ108" s="618"/>
      <c r="AR108" s="618"/>
      <c r="AS108" s="618"/>
      <c r="AT108" s="618"/>
      <c r="AU108" s="618"/>
      <c r="AV108" s="618"/>
      <c r="AW108" s="618"/>
      <c r="AX108" s="618"/>
      <c r="AY108" s="618"/>
      <c r="AZ108" s="618"/>
      <c r="BA108" s="618"/>
      <c r="BB108" s="618"/>
      <c r="BC108" s="618"/>
      <c r="BD108" s="618"/>
      <c r="BE108" s="618"/>
      <c r="BF108" s="618"/>
    </row>
    <row r="109" spans="1:58" s="620" customFormat="1" x14ac:dyDescent="0.2">
      <c r="A109" s="617"/>
      <c r="B109" s="618"/>
      <c r="C109" s="970"/>
      <c r="D109" s="417" t="s">
        <v>726</v>
      </c>
      <c r="E109" s="98" t="s">
        <v>727</v>
      </c>
      <c r="F109" s="418" t="s">
        <v>338</v>
      </c>
      <c r="G109" s="659">
        <f>G104</f>
        <v>215</v>
      </c>
      <c r="H109" s="660"/>
      <c r="I109" s="387">
        <f t="shared" si="2"/>
        <v>0</v>
      </c>
      <c r="J109" s="599"/>
      <c r="N109" s="618"/>
      <c r="O109" s="618"/>
      <c r="P109" s="618"/>
      <c r="Q109" s="618"/>
      <c r="R109" s="618"/>
      <c r="S109" s="618"/>
      <c r="T109" s="618"/>
      <c r="U109" s="618"/>
      <c r="V109" s="618"/>
      <c r="W109" s="618"/>
      <c r="X109" s="618"/>
      <c r="Y109" s="618"/>
      <c r="Z109" s="618"/>
      <c r="AA109" s="618"/>
      <c r="AB109" s="618"/>
      <c r="AC109" s="618"/>
      <c r="AD109" s="618"/>
      <c r="AE109" s="618"/>
      <c r="AF109" s="618"/>
      <c r="AG109" s="618"/>
      <c r="AH109" s="618"/>
      <c r="AI109" s="618"/>
      <c r="AJ109" s="618"/>
      <c r="AK109" s="618"/>
      <c r="AL109" s="618"/>
      <c r="AM109" s="618"/>
      <c r="AN109" s="618"/>
      <c r="AO109" s="618"/>
      <c r="AP109" s="618"/>
      <c r="AQ109" s="618"/>
      <c r="AR109" s="618"/>
      <c r="AS109" s="618"/>
      <c r="AT109" s="618"/>
      <c r="AU109" s="618"/>
      <c r="AV109" s="618"/>
      <c r="AW109" s="618"/>
      <c r="AX109" s="618"/>
      <c r="AY109" s="618"/>
      <c r="AZ109" s="618"/>
      <c r="BA109" s="618"/>
      <c r="BB109" s="618"/>
      <c r="BC109" s="618"/>
      <c r="BD109" s="618"/>
      <c r="BE109" s="618"/>
      <c r="BF109" s="618"/>
    </row>
    <row r="110" spans="1:58" s="620" customFormat="1" ht="63.75" x14ac:dyDescent="0.2">
      <c r="A110" s="617"/>
      <c r="B110" s="618"/>
      <c r="C110" s="202" t="s">
        <v>343</v>
      </c>
      <c r="D110" s="663" t="s">
        <v>358</v>
      </c>
      <c r="E110" s="58" t="s">
        <v>890</v>
      </c>
      <c r="F110" s="698" t="s">
        <v>338</v>
      </c>
      <c r="G110" s="140">
        <v>100</v>
      </c>
      <c r="H110" s="654"/>
      <c r="I110" s="387">
        <f t="shared" si="2"/>
        <v>0</v>
      </c>
      <c r="J110" s="599"/>
      <c r="N110" s="618"/>
      <c r="O110" s="618"/>
      <c r="P110" s="618"/>
      <c r="Q110" s="618"/>
      <c r="R110" s="618"/>
      <c r="S110" s="618"/>
      <c r="T110" s="618"/>
      <c r="U110" s="618"/>
      <c r="V110" s="618"/>
      <c r="W110" s="618"/>
      <c r="X110" s="618"/>
      <c r="Y110" s="618"/>
      <c r="Z110" s="618"/>
      <c r="AA110" s="618"/>
      <c r="AB110" s="618"/>
      <c r="AC110" s="618"/>
      <c r="AD110" s="618"/>
      <c r="AE110" s="618"/>
      <c r="AF110" s="618"/>
      <c r="AG110" s="618"/>
      <c r="AH110" s="618"/>
      <c r="AI110" s="618"/>
      <c r="AJ110" s="618"/>
      <c r="AK110" s="618"/>
      <c r="AL110" s="618"/>
      <c r="AM110" s="618"/>
      <c r="AN110" s="618"/>
      <c r="AO110" s="618"/>
      <c r="AP110" s="618"/>
      <c r="AQ110" s="618"/>
      <c r="AR110" s="618"/>
      <c r="AS110" s="618"/>
      <c r="AT110" s="618"/>
      <c r="AU110" s="618"/>
      <c r="AV110" s="618"/>
      <c r="AW110" s="618"/>
      <c r="AX110" s="618"/>
      <c r="AY110" s="618"/>
      <c r="AZ110" s="618"/>
      <c r="BA110" s="618"/>
      <c r="BB110" s="618"/>
      <c r="BC110" s="618"/>
      <c r="BD110" s="618"/>
      <c r="BE110" s="618"/>
      <c r="BF110" s="618"/>
    </row>
    <row r="111" spans="1:58" s="620" customFormat="1" ht="51" x14ac:dyDescent="0.2">
      <c r="A111" s="617"/>
      <c r="B111" s="618"/>
      <c r="C111" s="202" t="s">
        <v>360</v>
      </c>
      <c r="D111" s="151" t="s">
        <v>891</v>
      </c>
      <c r="E111" s="267" t="s">
        <v>892</v>
      </c>
      <c r="F111" s="560" t="s">
        <v>337</v>
      </c>
      <c r="G111" s="561">
        <f>G99</f>
        <v>175</v>
      </c>
      <c r="H111" s="562"/>
      <c r="I111" s="141">
        <f>G111*H111</f>
        <v>0</v>
      </c>
      <c r="J111" s="599"/>
      <c r="N111" s="618"/>
      <c r="O111" s="618"/>
      <c r="P111" s="618"/>
      <c r="Q111" s="618"/>
      <c r="R111" s="618"/>
      <c r="S111" s="618"/>
      <c r="T111" s="618"/>
      <c r="U111" s="618"/>
      <c r="V111" s="618"/>
      <c r="W111" s="618"/>
      <c r="X111" s="618"/>
      <c r="Y111" s="618"/>
      <c r="Z111" s="618"/>
      <c r="AA111" s="618"/>
      <c r="AB111" s="618"/>
      <c r="AC111" s="618"/>
      <c r="AD111" s="618"/>
      <c r="AE111" s="618"/>
      <c r="AF111" s="618"/>
      <c r="AG111" s="618"/>
      <c r="AH111" s="618"/>
      <c r="AI111" s="618"/>
      <c r="AJ111" s="618"/>
      <c r="AK111" s="618"/>
      <c r="AL111" s="618"/>
      <c r="AM111" s="618"/>
      <c r="AN111" s="618"/>
      <c r="AO111" s="618"/>
      <c r="AP111" s="618"/>
      <c r="AQ111" s="618"/>
      <c r="AR111" s="618"/>
      <c r="AS111" s="618"/>
      <c r="AT111" s="618"/>
      <c r="AU111" s="618"/>
      <c r="AV111" s="618"/>
      <c r="AW111" s="618"/>
      <c r="AX111" s="618"/>
      <c r="AY111" s="618"/>
      <c r="AZ111" s="618"/>
      <c r="BA111" s="618"/>
      <c r="BB111" s="618"/>
      <c r="BC111" s="618"/>
      <c r="BD111" s="618"/>
      <c r="BE111" s="618"/>
      <c r="BF111" s="618"/>
    </row>
    <row r="112" spans="1:58" s="620" customFormat="1" ht="25.5" customHeight="1" x14ac:dyDescent="0.2">
      <c r="A112" s="617"/>
      <c r="B112" s="618"/>
      <c r="C112" s="202" t="s">
        <v>376</v>
      </c>
      <c r="D112" s="152" t="s">
        <v>732</v>
      </c>
      <c r="E112" s="152" t="s">
        <v>893</v>
      </c>
      <c r="F112" s="139" t="s">
        <v>151</v>
      </c>
      <c r="G112" s="140">
        <v>3</v>
      </c>
      <c r="H112" s="628"/>
      <c r="I112" s="387">
        <f t="shared" si="2"/>
        <v>0</v>
      </c>
      <c r="J112" s="599"/>
      <c r="N112" s="618"/>
      <c r="O112" s="618"/>
      <c r="P112" s="618"/>
      <c r="Q112" s="618"/>
      <c r="R112" s="618"/>
      <c r="S112" s="618"/>
      <c r="T112" s="618"/>
      <c r="U112" s="618"/>
      <c r="V112" s="618"/>
      <c r="W112" s="618"/>
      <c r="X112" s="618"/>
      <c r="Y112" s="618"/>
      <c r="Z112" s="618"/>
      <c r="AA112" s="618"/>
      <c r="AB112" s="618"/>
      <c r="AC112" s="618"/>
      <c r="AD112" s="618"/>
      <c r="AE112" s="618"/>
      <c r="AF112" s="618"/>
      <c r="AG112" s="618"/>
      <c r="AH112" s="618"/>
      <c r="AI112" s="618"/>
      <c r="AJ112" s="618"/>
      <c r="AK112" s="618"/>
      <c r="AL112" s="618"/>
      <c r="AM112" s="618"/>
      <c r="AN112" s="618"/>
      <c r="AO112" s="618"/>
      <c r="AP112" s="618"/>
      <c r="AQ112" s="618"/>
      <c r="AR112" s="618"/>
      <c r="AS112" s="618"/>
      <c r="AT112" s="618"/>
      <c r="AU112" s="618"/>
      <c r="AV112" s="618"/>
      <c r="AW112" s="618"/>
      <c r="AX112" s="618"/>
      <c r="AY112" s="618"/>
      <c r="AZ112" s="618"/>
      <c r="BA112" s="618"/>
      <c r="BB112" s="618"/>
      <c r="BC112" s="618"/>
      <c r="BD112" s="618"/>
      <c r="BE112" s="618"/>
      <c r="BF112" s="618"/>
    </row>
    <row r="113" spans="1:58" s="620" customFormat="1" ht="25.5" x14ac:dyDescent="0.2">
      <c r="A113" s="617"/>
      <c r="B113" s="618"/>
      <c r="C113" s="202" t="s">
        <v>894</v>
      </c>
      <c r="D113" s="154" t="s">
        <v>229</v>
      </c>
      <c r="E113" s="152" t="s">
        <v>734</v>
      </c>
      <c r="F113" s="497" t="s">
        <v>173</v>
      </c>
      <c r="G113" s="140">
        <v>1</v>
      </c>
      <c r="H113" s="628"/>
      <c r="I113" s="387">
        <f t="shared" si="2"/>
        <v>0</v>
      </c>
      <c r="J113" s="599"/>
      <c r="N113" s="618"/>
      <c r="O113" s="618"/>
      <c r="P113" s="618"/>
      <c r="Q113" s="618"/>
      <c r="R113" s="618"/>
      <c r="S113" s="618"/>
      <c r="T113" s="618"/>
      <c r="U113" s="618"/>
      <c r="V113" s="618"/>
      <c r="W113" s="618"/>
      <c r="X113" s="618"/>
      <c r="Y113" s="618"/>
      <c r="Z113" s="618"/>
      <c r="AA113" s="618"/>
      <c r="AB113" s="618"/>
      <c r="AC113" s="618"/>
      <c r="AD113" s="618"/>
      <c r="AE113" s="618"/>
      <c r="AF113" s="618"/>
      <c r="AG113" s="618"/>
      <c r="AH113" s="618"/>
      <c r="AI113" s="618"/>
      <c r="AJ113" s="618"/>
      <c r="AK113" s="618"/>
      <c r="AL113" s="618"/>
      <c r="AM113" s="618"/>
      <c r="AN113" s="618"/>
      <c r="AO113" s="618"/>
      <c r="AP113" s="618"/>
      <c r="AQ113" s="618"/>
      <c r="AR113" s="618"/>
      <c r="AS113" s="618"/>
      <c r="AT113" s="618"/>
      <c r="AU113" s="618"/>
      <c r="AV113" s="618"/>
      <c r="AW113" s="618"/>
      <c r="AX113" s="618"/>
      <c r="AY113" s="618"/>
      <c r="AZ113" s="618"/>
      <c r="BA113" s="618"/>
      <c r="BB113" s="618"/>
      <c r="BC113" s="618"/>
      <c r="BD113" s="618"/>
      <c r="BE113" s="618"/>
      <c r="BF113" s="618"/>
    </row>
    <row r="114" spans="1:58" s="620" customFormat="1" x14ac:dyDescent="0.2">
      <c r="A114" s="617"/>
      <c r="B114" s="618"/>
      <c r="C114" s="950" t="s">
        <v>157</v>
      </c>
      <c r="D114" s="946"/>
      <c r="E114" s="946"/>
      <c r="F114" s="946"/>
      <c r="G114" s="946"/>
      <c r="H114" s="951"/>
      <c r="I114" s="630">
        <f>SUM(I98:I113)</f>
        <v>0</v>
      </c>
      <c r="J114" s="599"/>
      <c r="N114" s="618"/>
      <c r="O114" s="618"/>
      <c r="P114" s="618"/>
      <c r="Q114" s="618"/>
      <c r="R114" s="618"/>
      <c r="S114" s="618"/>
      <c r="T114" s="618"/>
      <c r="U114" s="618"/>
      <c r="V114" s="618"/>
      <c r="W114" s="618"/>
      <c r="X114" s="618"/>
      <c r="Y114" s="618"/>
      <c r="Z114" s="618"/>
      <c r="AA114" s="618"/>
      <c r="AB114" s="618"/>
      <c r="AC114" s="618"/>
      <c r="AD114" s="618"/>
      <c r="AE114" s="618"/>
      <c r="AF114" s="618"/>
      <c r="AG114" s="618"/>
      <c r="AH114" s="618"/>
      <c r="AI114" s="618"/>
      <c r="AJ114" s="618"/>
      <c r="AK114" s="618"/>
      <c r="AL114" s="618"/>
      <c r="AM114" s="618"/>
      <c r="AN114" s="618"/>
      <c r="AO114" s="618"/>
      <c r="AP114" s="618"/>
      <c r="AQ114" s="618"/>
      <c r="AR114" s="618"/>
      <c r="AS114" s="618"/>
      <c r="AT114" s="618"/>
      <c r="AU114" s="618"/>
      <c r="AV114" s="618"/>
      <c r="AW114" s="618"/>
      <c r="AX114" s="618"/>
      <c r="AY114" s="618"/>
      <c r="AZ114" s="618"/>
      <c r="BA114" s="618"/>
      <c r="BB114" s="618"/>
      <c r="BC114" s="618"/>
      <c r="BD114" s="618"/>
      <c r="BE114" s="618"/>
      <c r="BF114" s="618"/>
    </row>
    <row r="115" spans="1:58" x14ac:dyDescent="0.2">
      <c r="A115" s="598"/>
      <c r="B115" s="602"/>
      <c r="C115" s="198">
        <v>1.7</v>
      </c>
      <c r="D115" s="590" t="s">
        <v>99</v>
      </c>
      <c r="E115" s="148" t="s">
        <v>52</v>
      </c>
      <c r="F115" s="149"/>
      <c r="G115" s="149"/>
      <c r="H115" s="149"/>
      <c r="I115" s="421"/>
      <c r="N115" s="602"/>
      <c r="O115" s="602"/>
      <c r="P115" s="602"/>
      <c r="Q115" s="602"/>
      <c r="R115" s="602"/>
      <c r="S115" s="602"/>
      <c r="T115" s="602"/>
      <c r="U115" s="602"/>
      <c r="V115" s="602"/>
      <c r="W115" s="602"/>
      <c r="X115" s="602"/>
      <c r="Y115" s="602"/>
      <c r="Z115" s="602"/>
      <c r="AA115" s="602"/>
      <c r="AB115" s="602"/>
      <c r="AC115" s="602"/>
      <c r="AD115" s="602"/>
      <c r="AE115" s="602"/>
      <c r="AF115" s="602"/>
      <c r="AG115" s="602"/>
      <c r="AH115" s="602"/>
      <c r="AI115" s="602"/>
      <c r="AJ115" s="602"/>
      <c r="AK115" s="602"/>
      <c r="AL115" s="602"/>
      <c r="AM115" s="602"/>
      <c r="AN115" s="602"/>
      <c r="AO115" s="602"/>
      <c r="AP115" s="602"/>
      <c r="AQ115" s="602"/>
      <c r="AR115" s="602"/>
      <c r="AS115" s="602"/>
      <c r="AT115" s="602"/>
      <c r="AU115" s="602"/>
      <c r="AV115" s="602"/>
      <c r="AW115" s="602"/>
      <c r="AX115" s="602"/>
      <c r="AY115" s="602"/>
      <c r="AZ115" s="602"/>
      <c r="BA115" s="602"/>
      <c r="BB115" s="602"/>
      <c r="BC115" s="602"/>
      <c r="BD115" s="602"/>
      <c r="BE115" s="602"/>
      <c r="BF115" s="602"/>
    </row>
    <row r="116" spans="1:58" s="648" customFormat="1" ht="56.25" customHeight="1" x14ac:dyDescent="0.2">
      <c r="B116" s="649"/>
      <c r="C116" s="658" t="s">
        <v>427</v>
      </c>
      <c r="D116" s="689" t="s">
        <v>735</v>
      </c>
      <c r="E116" s="145" t="s">
        <v>736</v>
      </c>
      <c r="F116" s="418" t="s">
        <v>3</v>
      </c>
      <c r="G116" s="140">
        <v>60</v>
      </c>
      <c r="H116" s="628"/>
      <c r="I116" s="141">
        <f t="shared" ref="I116:I124" si="3">G116*H116</f>
        <v>0</v>
      </c>
      <c r="J116" s="599"/>
    </row>
    <row r="117" spans="1:58" ht="25.5" x14ac:dyDescent="0.2">
      <c r="B117" s="602"/>
      <c r="C117" s="658" t="s">
        <v>428</v>
      </c>
      <c r="D117" s="144" t="s">
        <v>282</v>
      </c>
      <c r="E117" s="145" t="s">
        <v>283</v>
      </c>
      <c r="F117" s="139" t="s">
        <v>151</v>
      </c>
      <c r="G117" s="140">
        <v>4</v>
      </c>
      <c r="H117" s="628"/>
      <c r="I117" s="141">
        <f t="shared" si="3"/>
        <v>0</v>
      </c>
    </row>
    <row r="118" spans="1:58" ht="38.25" x14ac:dyDescent="0.2">
      <c r="B118" s="602"/>
      <c r="C118" s="658" t="s">
        <v>429</v>
      </c>
      <c r="D118" s="699" t="s">
        <v>178</v>
      </c>
      <c r="E118" s="427" t="s">
        <v>177</v>
      </c>
      <c r="F118" s="139" t="s">
        <v>173</v>
      </c>
      <c r="G118" s="140">
        <v>1</v>
      </c>
      <c r="H118" s="628"/>
      <c r="I118" s="141">
        <f t="shared" si="3"/>
        <v>0</v>
      </c>
    </row>
    <row r="119" spans="1:58" ht="45" customHeight="1" x14ac:dyDescent="0.2">
      <c r="B119" s="602"/>
      <c r="C119" s="658" t="s">
        <v>430</v>
      </c>
      <c r="D119" s="159" t="s">
        <v>737</v>
      </c>
      <c r="E119" s="159" t="s">
        <v>738</v>
      </c>
      <c r="F119" s="139" t="s">
        <v>181</v>
      </c>
      <c r="G119" s="140">
        <f>290</f>
        <v>290</v>
      </c>
      <c r="H119" s="141"/>
      <c r="I119" s="141">
        <f t="shared" si="3"/>
        <v>0</v>
      </c>
    </row>
    <row r="120" spans="1:58" ht="51.75" customHeight="1" x14ac:dyDescent="0.2">
      <c r="B120" s="602"/>
      <c r="C120" s="658" t="s">
        <v>739</v>
      </c>
      <c r="D120" s="159" t="s">
        <v>895</v>
      </c>
      <c r="E120" s="160" t="s">
        <v>896</v>
      </c>
      <c r="F120" s="139" t="s">
        <v>173</v>
      </c>
      <c r="G120" s="140">
        <v>1</v>
      </c>
      <c r="H120" s="141"/>
      <c r="I120" s="141">
        <f t="shared" si="3"/>
        <v>0</v>
      </c>
    </row>
    <row r="121" spans="1:58" ht="24" customHeight="1" x14ac:dyDescent="0.2">
      <c r="B121" s="602"/>
      <c r="C121" s="658" t="s">
        <v>742</v>
      </c>
      <c r="D121" s="58" t="s">
        <v>897</v>
      </c>
      <c r="E121" s="152" t="s">
        <v>898</v>
      </c>
      <c r="F121" s="139" t="s">
        <v>3</v>
      </c>
      <c r="G121" s="140">
        <v>30</v>
      </c>
      <c r="H121" s="141"/>
      <c r="I121" s="141">
        <f t="shared" si="3"/>
        <v>0</v>
      </c>
    </row>
    <row r="122" spans="1:58" ht="24" customHeight="1" x14ac:dyDescent="0.2">
      <c r="B122" s="602"/>
      <c r="C122" s="658" t="s">
        <v>745</v>
      </c>
      <c r="D122" s="424" t="s">
        <v>832</v>
      </c>
      <c r="E122" s="159" t="s">
        <v>833</v>
      </c>
      <c r="F122" s="419" t="s">
        <v>338</v>
      </c>
      <c r="G122" s="140">
        <f>G70</f>
        <v>464</v>
      </c>
      <c r="H122" s="141"/>
      <c r="I122" s="141">
        <f>G122*H122</f>
        <v>0</v>
      </c>
    </row>
    <row r="123" spans="1:58" ht="27" customHeight="1" x14ac:dyDescent="0.2">
      <c r="A123" s="620"/>
      <c r="B123" s="618"/>
      <c r="C123" s="700" t="s">
        <v>748</v>
      </c>
      <c r="D123" s="701" t="s">
        <v>899</v>
      </c>
      <c r="E123" s="701" t="s">
        <v>900</v>
      </c>
      <c r="F123" s="702" t="s">
        <v>181</v>
      </c>
      <c r="G123" s="703">
        <v>135</v>
      </c>
      <c r="H123" s="704"/>
      <c r="I123" s="704">
        <f>G123*H123</f>
        <v>0</v>
      </c>
    </row>
    <row r="124" spans="1:58" ht="89.25" x14ac:dyDescent="0.2">
      <c r="A124" s="620"/>
      <c r="B124" s="618"/>
      <c r="C124" s="700" t="s">
        <v>751</v>
      </c>
      <c r="D124" s="705" t="s">
        <v>901</v>
      </c>
      <c r="E124" s="705" t="s">
        <v>902</v>
      </c>
      <c r="F124" s="702" t="s">
        <v>181</v>
      </c>
      <c r="G124" s="703">
        <v>48</v>
      </c>
      <c r="H124" s="704"/>
      <c r="I124" s="704">
        <f t="shared" si="3"/>
        <v>0</v>
      </c>
    </row>
    <row r="125" spans="1:58" x14ac:dyDescent="0.2">
      <c r="B125" s="602"/>
      <c r="C125" s="950" t="s">
        <v>157</v>
      </c>
      <c r="D125" s="946"/>
      <c r="E125" s="946"/>
      <c r="F125" s="946"/>
      <c r="G125" s="946"/>
      <c r="H125" s="951"/>
      <c r="I125" s="630">
        <f>SUM(I116:I124)</f>
        <v>0</v>
      </c>
    </row>
    <row r="126" spans="1:58" ht="15.75" x14ac:dyDescent="0.25">
      <c r="A126" s="598"/>
      <c r="B126" s="602"/>
      <c r="C126" s="706" t="s">
        <v>10</v>
      </c>
      <c r="D126" s="707" t="s">
        <v>100</v>
      </c>
      <c r="E126" s="971" t="s">
        <v>53</v>
      </c>
      <c r="F126" s="972"/>
      <c r="G126" s="972"/>
      <c r="H126" s="973"/>
      <c r="I126" s="708">
        <f>I96+I89+I67+I43+I18+I125+I114</f>
        <v>0</v>
      </c>
      <c r="N126" s="602"/>
      <c r="O126" s="602"/>
      <c r="P126" s="602"/>
      <c r="Q126" s="602"/>
      <c r="R126" s="602"/>
      <c r="S126" s="602"/>
      <c r="T126" s="602"/>
      <c r="U126" s="602"/>
      <c r="V126" s="602"/>
      <c r="W126" s="602"/>
      <c r="X126" s="602"/>
      <c r="Y126" s="602"/>
      <c r="Z126" s="602"/>
      <c r="AA126" s="602"/>
      <c r="AB126" s="602"/>
      <c r="AC126" s="602"/>
      <c r="AD126" s="602"/>
      <c r="AE126" s="602"/>
      <c r="AF126" s="602"/>
      <c r="AG126" s="602"/>
      <c r="AH126" s="602"/>
      <c r="AI126" s="602"/>
      <c r="AJ126" s="602"/>
      <c r="AK126" s="602"/>
      <c r="AL126" s="602"/>
      <c r="AM126" s="602"/>
      <c r="AN126" s="602"/>
      <c r="AO126" s="602"/>
      <c r="AP126" s="602"/>
      <c r="AQ126" s="602"/>
      <c r="AR126" s="602"/>
      <c r="AS126" s="602"/>
      <c r="AT126" s="602"/>
      <c r="AU126" s="602"/>
      <c r="AV126" s="602"/>
      <c r="AW126" s="602"/>
      <c r="AX126" s="602"/>
      <c r="AY126" s="602"/>
      <c r="AZ126" s="602"/>
      <c r="BA126" s="602"/>
      <c r="BB126" s="602"/>
      <c r="BC126" s="602"/>
      <c r="BD126" s="602"/>
      <c r="BE126" s="602"/>
      <c r="BF126" s="602"/>
    </row>
    <row r="127" spans="1:58" ht="5.25" customHeight="1" x14ac:dyDescent="0.25">
      <c r="A127" s="598"/>
      <c r="B127" s="602"/>
      <c r="C127" s="631"/>
      <c r="D127" s="631"/>
      <c r="E127" s="632"/>
      <c r="F127" s="633"/>
      <c r="G127" s="633"/>
      <c r="H127" s="633"/>
      <c r="I127" s="634"/>
      <c r="N127" s="602"/>
      <c r="O127" s="602"/>
      <c r="P127" s="602"/>
      <c r="Q127" s="602"/>
      <c r="R127" s="602"/>
      <c r="S127" s="602"/>
      <c r="T127" s="602"/>
      <c r="U127" s="602"/>
      <c r="V127" s="602"/>
      <c r="W127" s="602"/>
      <c r="X127" s="602"/>
      <c r="Y127" s="602"/>
      <c r="Z127" s="602"/>
      <c r="AA127" s="602"/>
      <c r="AB127" s="602"/>
      <c r="AC127" s="602"/>
      <c r="AD127" s="602"/>
      <c r="AE127" s="602"/>
      <c r="AF127" s="602"/>
      <c r="AG127" s="602"/>
      <c r="AH127" s="602"/>
      <c r="AI127" s="602"/>
      <c r="AJ127" s="602"/>
      <c r="AK127" s="602"/>
      <c r="AL127" s="602"/>
      <c r="AM127" s="602"/>
      <c r="AN127" s="602"/>
      <c r="AO127" s="602"/>
      <c r="AP127" s="602"/>
      <c r="AQ127" s="602"/>
      <c r="AR127" s="602"/>
      <c r="AS127" s="602"/>
      <c r="AT127" s="602"/>
      <c r="AU127" s="602"/>
      <c r="AV127" s="602"/>
      <c r="AW127" s="602"/>
      <c r="AX127" s="602"/>
      <c r="AY127" s="602"/>
      <c r="AZ127" s="602"/>
      <c r="BA127" s="602"/>
      <c r="BB127" s="602"/>
      <c r="BC127" s="602"/>
      <c r="BD127" s="602"/>
      <c r="BE127" s="602"/>
      <c r="BF127" s="602"/>
    </row>
    <row r="128" spans="1:58" ht="15.75" x14ac:dyDescent="0.2">
      <c r="A128" s="598"/>
      <c r="B128" s="602"/>
      <c r="C128" s="366">
        <v>2</v>
      </c>
      <c r="D128" s="368" t="s">
        <v>101</v>
      </c>
      <c r="E128" s="433" t="s">
        <v>54</v>
      </c>
      <c r="F128" s="433"/>
      <c r="G128" s="433"/>
      <c r="H128" s="433"/>
      <c r="I128" s="434"/>
      <c r="N128" s="602"/>
      <c r="O128" s="602"/>
      <c r="P128" s="602"/>
      <c r="Q128" s="602"/>
      <c r="R128" s="602"/>
      <c r="S128" s="602"/>
      <c r="T128" s="602"/>
      <c r="U128" s="602"/>
      <c r="V128" s="602"/>
      <c r="W128" s="602"/>
      <c r="X128" s="602"/>
      <c r="Y128" s="602"/>
      <c r="Z128" s="602"/>
      <c r="AA128" s="602"/>
      <c r="AB128" s="602"/>
      <c r="AC128" s="602"/>
      <c r="AD128" s="602"/>
      <c r="AE128" s="602"/>
      <c r="AF128" s="602"/>
      <c r="AG128" s="602"/>
      <c r="AH128" s="602"/>
      <c r="AI128" s="602"/>
      <c r="AJ128" s="602"/>
      <c r="AK128" s="602"/>
      <c r="AL128" s="602"/>
      <c r="AM128" s="602"/>
      <c r="AN128" s="602"/>
      <c r="AO128" s="602"/>
      <c r="AP128" s="602"/>
      <c r="AQ128" s="602"/>
      <c r="AR128" s="602"/>
      <c r="AS128" s="602"/>
      <c r="AT128" s="602"/>
      <c r="AU128" s="602"/>
      <c r="AV128" s="602"/>
      <c r="AW128" s="602"/>
      <c r="AX128" s="602"/>
      <c r="AY128" s="602"/>
      <c r="AZ128" s="602"/>
      <c r="BA128" s="602"/>
      <c r="BB128" s="602"/>
      <c r="BC128" s="602"/>
      <c r="BD128" s="602"/>
      <c r="BE128" s="602"/>
      <c r="BF128" s="602"/>
    </row>
    <row r="129" spans="1:58" ht="38.25" x14ac:dyDescent="0.2">
      <c r="A129" s="598"/>
      <c r="B129" s="602"/>
      <c r="C129" s="610" t="s">
        <v>155</v>
      </c>
      <c r="D129" s="611" t="s">
        <v>105</v>
      </c>
      <c r="E129" s="611" t="s">
        <v>40</v>
      </c>
      <c r="F129" s="612" t="s">
        <v>175</v>
      </c>
      <c r="G129" s="610" t="s">
        <v>174</v>
      </c>
      <c r="H129" s="369" t="s">
        <v>176</v>
      </c>
      <c r="I129" s="613" t="s">
        <v>156</v>
      </c>
      <c r="N129" s="602"/>
      <c r="O129" s="602"/>
      <c r="P129" s="602"/>
      <c r="Q129" s="602"/>
      <c r="R129" s="602"/>
      <c r="S129" s="602"/>
      <c r="T129" s="602"/>
      <c r="U129" s="602"/>
      <c r="V129" s="602"/>
      <c r="W129" s="602"/>
      <c r="X129" s="602"/>
      <c r="Y129" s="602"/>
      <c r="Z129" s="602"/>
      <c r="AA129" s="602"/>
      <c r="AB129" s="602"/>
      <c r="AC129" s="602"/>
      <c r="AD129" s="602"/>
      <c r="AE129" s="602"/>
      <c r="AF129" s="602"/>
      <c r="AG129" s="602"/>
      <c r="AH129" s="602"/>
      <c r="AI129" s="602"/>
      <c r="AJ129" s="602"/>
      <c r="AK129" s="602"/>
      <c r="AL129" s="602"/>
      <c r="AM129" s="602"/>
      <c r="AN129" s="602"/>
      <c r="AO129" s="602"/>
      <c r="AP129" s="602"/>
      <c r="AQ129" s="602"/>
      <c r="AR129" s="602"/>
      <c r="AS129" s="602"/>
      <c r="AT129" s="602"/>
      <c r="AU129" s="602"/>
      <c r="AV129" s="602"/>
      <c r="AW129" s="602"/>
      <c r="AX129" s="602"/>
      <c r="AY129" s="602"/>
      <c r="AZ129" s="602"/>
      <c r="BA129" s="602"/>
      <c r="BB129" s="602"/>
      <c r="BC129" s="602"/>
      <c r="BD129" s="602"/>
      <c r="BE129" s="602"/>
      <c r="BF129" s="602"/>
    </row>
    <row r="130" spans="1:58" x14ac:dyDescent="0.2">
      <c r="A130" s="598"/>
      <c r="B130" s="602"/>
      <c r="C130" s="612" t="s">
        <v>41</v>
      </c>
      <c r="D130" s="612" t="s">
        <v>42</v>
      </c>
      <c r="E130" s="614" t="s">
        <v>43</v>
      </c>
      <c r="F130" s="497" t="s">
        <v>44</v>
      </c>
      <c r="G130" s="615" t="s">
        <v>45</v>
      </c>
      <c r="H130" s="371" t="s">
        <v>46</v>
      </c>
      <c r="I130" s="616" t="s">
        <v>47</v>
      </c>
      <c r="N130" s="602"/>
      <c r="O130" s="602"/>
      <c r="P130" s="602"/>
      <c r="Q130" s="602"/>
      <c r="R130" s="602"/>
      <c r="S130" s="602"/>
      <c r="T130" s="602"/>
      <c r="U130" s="602"/>
      <c r="V130" s="602"/>
      <c r="W130" s="602"/>
      <c r="X130" s="602"/>
      <c r="Y130" s="602"/>
      <c r="Z130" s="602"/>
      <c r="AA130" s="602"/>
      <c r="AB130" s="602"/>
      <c r="AC130" s="602"/>
      <c r="AD130" s="602"/>
      <c r="AE130" s="602"/>
      <c r="AF130" s="602"/>
      <c r="AG130" s="602"/>
      <c r="AH130" s="602"/>
      <c r="AI130" s="602"/>
      <c r="AJ130" s="602"/>
      <c r="AK130" s="602"/>
      <c r="AL130" s="602"/>
      <c r="AM130" s="602"/>
      <c r="AN130" s="602"/>
      <c r="AO130" s="602"/>
      <c r="AP130" s="602"/>
      <c r="AQ130" s="602"/>
      <c r="AR130" s="602"/>
      <c r="AS130" s="602"/>
      <c r="AT130" s="602"/>
      <c r="AU130" s="602"/>
      <c r="AV130" s="602"/>
      <c r="AW130" s="602"/>
      <c r="AX130" s="602"/>
      <c r="AY130" s="602"/>
      <c r="AZ130" s="602"/>
      <c r="BA130" s="602"/>
      <c r="BB130" s="602"/>
      <c r="BC130" s="602"/>
      <c r="BD130" s="602"/>
      <c r="BE130" s="602"/>
      <c r="BF130" s="602"/>
    </row>
    <row r="131" spans="1:58" x14ac:dyDescent="0.2">
      <c r="A131" s="598"/>
      <c r="B131" s="602"/>
      <c r="C131" s="635">
        <v>2.1</v>
      </c>
      <c r="D131" s="636" t="s">
        <v>182</v>
      </c>
      <c r="E131" s="636" t="s">
        <v>183</v>
      </c>
      <c r="F131" s="636"/>
      <c r="G131" s="636"/>
      <c r="H131" s="636"/>
      <c r="I131" s="636"/>
      <c r="N131" s="602"/>
      <c r="O131" s="602"/>
      <c r="P131" s="602"/>
      <c r="Q131" s="602"/>
      <c r="R131" s="602"/>
      <c r="S131" s="602"/>
      <c r="T131" s="602"/>
      <c r="U131" s="602"/>
      <c r="V131" s="602"/>
      <c r="W131" s="602"/>
      <c r="X131" s="602"/>
      <c r="Y131" s="602"/>
      <c r="Z131" s="602"/>
      <c r="AA131" s="602"/>
      <c r="AB131" s="602"/>
      <c r="AC131" s="602"/>
      <c r="AD131" s="602"/>
      <c r="AE131" s="602"/>
      <c r="AF131" s="602"/>
      <c r="AG131" s="602"/>
      <c r="AH131" s="602"/>
      <c r="AI131" s="602"/>
      <c r="AJ131" s="602"/>
      <c r="AK131" s="602"/>
      <c r="AL131" s="602"/>
      <c r="AM131" s="602"/>
      <c r="AN131" s="602"/>
      <c r="AO131" s="602"/>
      <c r="AP131" s="602"/>
      <c r="AQ131" s="602"/>
      <c r="AR131" s="602"/>
      <c r="AS131" s="602"/>
      <c r="AT131" s="602"/>
      <c r="AU131" s="602"/>
      <c r="AV131" s="602"/>
      <c r="AW131" s="602"/>
      <c r="AX131" s="602"/>
      <c r="AY131" s="602"/>
      <c r="AZ131" s="602"/>
      <c r="BA131" s="602"/>
      <c r="BB131" s="602"/>
      <c r="BC131" s="602"/>
      <c r="BD131" s="602"/>
      <c r="BE131" s="602"/>
      <c r="BF131" s="602"/>
    </row>
    <row r="132" spans="1:58" ht="25.5" x14ac:dyDescent="0.2">
      <c r="A132" s="598"/>
      <c r="B132" s="602"/>
      <c r="C132" s="233" t="s">
        <v>755</v>
      </c>
      <c r="D132" s="58" t="s">
        <v>587</v>
      </c>
      <c r="E132" s="58" t="s">
        <v>588</v>
      </c>
      <c r="F132" s="266" t="s">
        <v>3</v>
      </c>
      <c r="G132" s="234">
        <v>20</v>
      </c>
      <c r="H132" s="420"/>
      <c r="I132" s="420">
        <f>G132*H132</f>
        <v>0</v>
      </c>
      <c r="N132" s="602"/>
      <c r="O132" s="602"/>
      <c r="P132" s="602"/>
      <c r="Q132" s="602"/>
      <c r="R132" s="602"/>
      <c r="S132" s="602"/>
      <c r="T132" s="602"/>
      <c r="U132" s="602"/>
      <c r="V132" s="602"/>
      <c r="W132" s="602"/>
      <c r="X132" s="602"/>
      <c r="Y132" s="602"/>
      <c r="Z132" s="602"/>
      <c r="AA132" s="602"/>
      <c r="AB132" s="602"/>
      <c r="AC132" s="602"/>
      <c r="AD132" s="602"/>
      <c r="AE132" s="602"/>
      <c r="AF132" s="602"/>
      <c r="AG132" s="602"/>
      <c r="AH132" s="602"/>
      <c r="AI132" s="602"/>
      <c r="AJ132" s="602"/>
      <c r="AK132" s="602"/>
      <c r="AL132" s="602"/>
      <c r="AM132" s="602"/>
      <c r="AN132" s="602"/>
      <c r="AO132" s="602"/>
      <c r="AP132" s="602"/>
      <c r="AQ132" s="602"/>
      <c r="AR132" s="602"/>
      <c r="AS132" s="602"/>
      <c r="AT132" s="602"/>
      <c r="AU132" s="602"/>
      <c r="AV132" s="602"/>
      <c r="AW132" s="602"/>
      <c r="AX132" s="602"/>
      <c r="AY132" s="602"/>
      <c r="AZ132" s="602"/>
      <c r="BA132" s="602"/>
      <c r="BB132" s="602"/>
      <c r="BC132" s="602"/>
      <c r="BD132" s="602"/>
      <c r="BE132" s="602"/>
      <c r="BF132" s="602"/>
    </row>
    <row r="133" spans="1:58" ht="25.5" x14ac:dyDescent="0.2">
      <c r="A133" s="598"/>
      <c r="B133" s="602"/>
      <c r="C133" s="233" t="s">
        <v>756</v>
      </c>
      <c r="D133" s="58" t="s">
        <v>589</v>
      </c>
      <c r="E133" s="58" t="s">
        <v>590</v>
      </c>
      <c r="F133" s="266" t="s">
        <v>3</v>
      </c>
      <c r="G133" s="234">
        <v>15</v>
      </c>
      <c r="H133" s="420"/>
      <c r="I133" s="420">
        <f t="shared" ref="I133:I143" si="4">G133*H133</f>
        <v>0</v>
      </c>
      <c r="N133" s="602"/>
      <c r="O133" s="602"/>
      <c r="P133" s="602"/>
      <c r="Q133" s="602"/>
      <c r="R133" s="602"/>
      <c r="S133" s="602"/>
      <c r="T133" s="602"/>
      <c r="U133" s="602"/>
      <c r="V133" s="602"/>
      <c r="W133" s="602"/>
      <c r="X133" s="602"/>
      <c r="Y133" s="602"/>
      <c r="Z133" s="602"/>
      <c r="AA133" s="602"/>
      <c r="AB133" s="602"/>
      <c r="AC133" s="602"/>
      <c r="AD133" s="602"/>
      <c r="AE133" s="602"/>
      <c r="AF133" s="602"/>
      <c r="AG133" s="602"/>
      <c r="AH133" s="602"/>
      <c r="AI133" s="602"/>
      <c r="AJ133" s="602"/>
      <c r="AK133" s="602"/>
      <c r="AL133" s="602"/>
      <c r="AM133" s="602"/>
      <c r="AN133" s="602"/>
      <c r="AO133" s="602"/>
      <c r="AP133" s="602"/>
      <c r="AQ133" s="602"/>
      <c r="AR133" s="602"/>
      <c r="AS133" s="602"/>
      <c r="AT133" s="602"/>
      <c r="AU133" s="602"/>
      <c r="AV133" s="602"/>
      <c r="AW133" s="602"/>
      <c r="AX133" s="602"/>
      <c r="AY133" s="602"/>
      <c r="AZ133" s="602"/>
      <c r="BA133" s="602"/>
      <c r="BB133" s="602"/>
      <c r="BC133" s="602"/>
      <c r="BD133" s="602"/>
      <c r="BE133" s="602"/>
      <c r="BF133" s="602"/>
    </row>
    <row r="134" spans="1:58" ht="38.25" x14ac:dyDescent="0.2">
      <c r="A134" s="598"/>
      <c r="B134" s="602"/>
      <c r="C134" s="233" t="s">
        <v>757</v>
      </c>
      <c r="D134" s="58" t="s">
        <v>434</v>
      </c>
      <c r="E134" s="58" t="s">
        <v>435</v>
      </c>
      <c r="F134" s="266" t="s">
        <v>3</v>
      </c>
      <c r="G134" s="234">
        <v>50</v>
      </c>
      <c r="H134" s="420"/>
      <c r="I134" s="420">
        <f t="shared" si="4"/>
        <v>0</v>
      </c>
      <c r="N134" s="602"/>
      <c r="O134" s="602"/>
      <c r="P134" s="602"/>
      <c r="Q134" s="602"/>
      <c r="R134" s="602"/>
      <c r="S134" s="602"/>
      <c r="T134" s="602"/>
      <c r="U134" s="602"/>
      <c r="V134" s="602"/>
      <c r="W134" s="602"/>
      <c r="X134" s="602"/>
      <c r="Y134" s="602"/>
      <c r="Z134" s="602"/>
      <c r="AA134" s="602"/>
      <c r="AB134" s="602"/>
      <c r="AC134" s="602"/>
      <c r="AD134" s="602"/>
      <c r="AE134" s="602"/>
      <c r="AF134" s="602"/>
      <c r="AG134" s="602"/>
      <c r="AH134" s="602"/>
      <c r="AI134" s="602"/>
      <c r="AJ134" s="602"/>
      <c r="AK134" s="602"/>
      <c r="AL134" s="602"/>
      <c r="AM134" s="602"/>
      <c r="AN134" s="602"/>
      <c r="AO134" s="602"/>
      <c r="AP134" s="602"/>
      <c r="AQ134" s="602"/>
      <c r="AR134" s="602"/>
      <c r="AS134" s="602"/>
      <c r="AT134" s="602"/>
      <c r="AU134" s="602"/>
      <c r="AV134" s="602"/>
      <c r="AW134" s="602"/>
      <c r="AX134" s="602"/>
      <c r="AY134" s="602"/>
      <c r="AZ134" s="602"/>
      <c r="BA134" s="602"/>
      <c r="BB134" s="602"/>
      <c r="BC134" s="602"/>
      <c r="BD134" s="602"/>
      <c r="BE134" s="602"/>
      <c r="BF134" s="602"/>
    </row>
    <row r="135" spans="1:58" ht="38.25" x14ac:dyDescent="0.2">
      <c r="A135" s="598"/>
      <c r="B135" s="602"/>
      <c r="C135" s="233" t="s">
        <v>758</v>
      </c>
      <c r="D135" s="58" t="s">
        <v>436</v>
      </c>
      <c r="E135" s="58" t="s">
        <v>437</v>
      </c>
      <c r="F135" s="266" t="s">
        <v>3</v>
      </c>
      <c r="G135" s="234">
        <v>25</v>
      </c>
      <c r="H135" s="420"/>
      <c r="I135" s="420">
        <f t="shared" si="4"/>
        <v>0</v>
      </c>
      <c r="N135" s="602"/>
      <c r="O135" s="602"/>
      <c r="P135" s="602"/>
      <c r="Q135" s="602"/>
      <c r="R135" s="602"/>
      <c r="S135" s="602"/>
      <c r="T135" s="602"/>
      <c r="U135" s="602"/>
      <c r="V135" s="602"/>
      <c r="W135" s="602"/>
      <c r="X135" s="602"/>
      <c r="Y135" s="602"/>
      <c r="Z135" s="602"/>
      <c r="AA135" s="602"/>
      <c r="AB135" s="602"/>
      <c r="AC135" s="602"/>
      <c r="AD135" s="602"/>
      <c r="AE135" s="602"/>
      <c r="AF135" s="602"/>
      <c r="AG135" s="602"/>
      <c r="AH135" s="602"/>
      <c r="AI135" s="602"/>
      <c r="AJ135" s="602"/>
      <c r="AK135" s="602"/>
      <c r="AL135" s="602"/>
      <c r="AM135" s="602"/>
      <c r="AN135" s="602"/>
      <c r="AO135" s="602"/>
      <c r="AP135" s="602"/>
      <c r="AQ135" s="602"/>
      <c r="AR135" s="602"/>
      <c r="AS135" s="602"/>
      <c r="AT135" s="602"/>
      <c r="AU135" s="602"/>
      <c r="AV135" s="602"/>
      <c r="AW135" s="602"/>
      <c r="AX135" s="602"/>
      <c r="AY135" s="602"/>
      <c r="AZ135" s="602"/>
      <c r="BA135" s="602"/>
      <c r="BB135" s="602"/>
      <c r="BC135" s="602"/>
      <c r="BD135" s="602"/>
      <c r="BE135" s="602"/>
      <c r="BF135" s="602"/>
    </row>
    <row r="136" spans="1:58" ht="38.25" x14ac:dyDescent="0.2">
      <c r="A136" s="598"/>
      <c r="B136" s="602"/>
      <c r="C136" s="233" t="s">
        <v>759</v>
      </c>
      <c r="D136" s="58" t="s">
        <v>438</v>
      </c>
      <c r="E136" s="58" t="s">
        <v>439</v>
      </c>
      <c r="F136" s="266" t="s">
        <v>3</v>
      </c>
      <c r="G136" s="234">
        <v>10</v>
      </c>
      <c r="H136" s="420"/>
      <c r="I136" s="420">
        <f t="shared" si="4"/>
        <v>0</v>
      </c>
      <c r="N136" s="602"/>
      <c r="O136" s="602"/>
      <c r="P136" s="602"/>
      <c r="Q136" s="602"/>
      <c r="R136" s="602"/>
      <c r="S136" s="602"/>
      <c r="T136" s="602"/>
      <c r="U136" s="602"/>
      <c r="V136" s="602"/>
      <c r="W136" s="602"/>
      <c r="X136" s="602"/>
      <c r="Y136" s="602"/>
      <c r="Z136" s="602"/>
      <c r="AA136" s="602"/>
      <c r="AB136" s="602"/>
      <c r="AC136" s="602"/>
      <c r="AD136" s="602"/>
      <c r="AE136" s="602"/>
      <c r="AF136" s="602"/>
      <c r="AG136" s="602"/>
      <c r="AH136" s="602"/>
      <c r="AI136" s="602"/>
      <c r="AJ136" s="602"/>
      <c r="AK136" s="602"/>
      <c r="AL136" s="602"/>
      <c r="AM136" s="602"/>
      <c r="AN136" s="602"/>
      <c r="AO136" s="602"/>
      <c r="AP136" s="602"/>
      <c r="AQ136" s="602"/>
      <c r="AR136" s="602"/>
      <c r="AS136" s="602"/>
      <c r="AT136" s="602"/>
      <c r="AU136" s="602"/>
      <c r="AV136" s="602"/>
      <c r="AW136" s="602"/>
      <c r="AX136" s="602"/>
      <c r="AY136" s="602"/>
      <c r="AZ136" s="602"/>
      <c r="BA136" s="602"/>
      <c r="BB136" s="602"/>
      <c r="BC136" s="602"/>
      <c r="BD136" s="602"/>
      <c r="BE136" s="602"/>
      <c r="BF136" s="602"/>
    </row>
    <row r="137" spans="1:58" ht="38.25" x14ac:dyDescent="0.2">
      <c r="A137" s="598"/>
      <c r="B137" s="602"/>
      <c r="C137" s="233" t="s">
        <v>760</v>
      </c>
      <c r="D137" s="58" t="s">
        <v>440</v>
      </c>
      <c r="E137" s="58" t="s">
        <v>441</v>
      </c>
      <c r="F137" s="266" t="s">
        <v>3</v>
      </c>
      <c r="G137" s="234">
        <v>10</v>
      </c>
      <c r="H137" s="420"/>
      <c r="I137" s="420">
        <f t="shared" si="4"/>
        <v>0</v>
      </c>
      <c r="N137" s="602"/>
      <c r="O137" s="602"/>
      <c r="P137" s="602"/>
      <c r="Q137" s="602"/>
      <c r="R137" s="602"/>
      <c r="S137" s="602"/>
      <c r="T137" s="602"/>
      <c r="U137" s="602"/>
      <c r="V137" s="602"/>
      <c r="W137" s="602"/>
      <c r="X137" s="602"/>
      <c r="Y137" s="602"/>
      <c r="Z137" s="602"/>
      <c r="AA137" s="602"/>
      <c r="AB137" s="602"/>
      <c r="AC137" s="602"/>
      <c r="AD137" s="602"/>
      <c r="AE137" s="602"/>
      <c r="AF137" s="602"/>
      <c r="AG137" s="602"/>
      <c r="AH137" s="602"/>
      <c r="AI137" s="602"/>
      <c r="AJ137" s="602"/>
      <c r="AK137" s="602"/>
      <c r="AL137" s="602"/>
      <c r="AM137" s="602"/>
      <c r="AN137" s="602"/>
      <c r="AO137" s="602"/>
      <c r="AP137" s="602"/>
      <c r="AQ137" s="602"/>
      <c r="AR137" s="602"/>
      <c r="AS137" s="602"/>
      <c r="AT137" s="602"/>
      <c r="AU137" s="602"/>
      <c r="AV137" s="602"/>
      <c r="AW137" s="602"/>
      <c r="AX137" s="602"/>
      <c r="AY137" s="602"/>
      <c r="AZ137" s="602"/>
      <c r="BA137" s="602"/>
      <c r="BB137" s="602"/>
      <c r="BC137" s="602"/>
      <c r="BD137" s="602"/>
      <c r="BE137" s="602"/>
      <c r="BF137" s="602"/>
    </row>
    <row r="138" spans="1:58" ht="25.5" x14ac:dyDescent="0.2">
      <c r="A138" s="598"/>
      <c r="B138" s="602"/>
      <c r="C138" s="233" t="s">
        <v>761</v>
      </c>
      <c r="D138" s="58" t="s">
        <v>146</v>
      </c>
      <c r="E138" s="58" t="s">
        <v>86</v>
      </c>
      <c r="F138" s="266" t="s">
        <v>3</v>
      </c>
      <c r="G138" s="234">
        <v>20</v>
      </c>
      <c r="H138" s="420"/>
      <c r="I138" s="420">
        <f t="shared" si="4"/>
        <v>0</v>
      </c>
      <c r="N138" s="602"/>
      <c r="O138" s="602"/>
      <c r="P138" s="602"/>
      <c r="Q138" s="602"/>
      <c r="R138" s="602"/>
      <c r="S138" s="602"/>
      <c r="T138" s="602"/>
      <c r="U138" s="602"/>
      <c r="V138" s="602"/>
      <c r="W138" s="602"/>
      <c r="X138" s="602"/>
      <c r="Y138" s="602"/>
      <c r="Z138" s="602"/>
      <c r="AA138" s="602"/>
      <c r="AB138" s="602"/>
      <c r="AC138" s="602"/>
      <c r="AD138" s="602"/>
      <c r="AE138" s="602"/>
      <c r="AF138" s="602"/>
      <c r="AG138" s="602"/>
      <c r="AH138" s="602"/>
      <c r="AI138" s="602"/>
      <c r="AJ138" s="602"/>
      <c r="AK138" s="602"/>
      <c r="AL138" s="602"/>
      <c r="AM138" s="602"/>
      <c r="AN138" s="602"/>
      <c r="AO138" s="602"/>
      <c r="AP138" s="602"/>
      <c r="AQ138" s="602"/>
      <c r="AR138" s="602"/>
      <c r="AS138" s="602"/>
      <c r="AT138" s="602"/>
      <c r="AU138" s="602"/>
      <c r="AV138" s="602"/>
      <c r="AW138" s="602"/>
      <c r="AX138" s="602"/>
      <c r="AY138" s="602"/>
      <c r="AZ138" s="602"/>
      <c r="BA138" s="602"/>
      <c r="BB138" s="602"/>
      <c r="BC138" s="602"/>
      <c r="BD138" s="602"/>
      <c r="BE138" s="602"/>
      <c r="BF138" s="602"/>
    </row>
    <row r="139" spans="1:58" ht="25.5" x14ac:dyDescent="0.2">
      <c r="A139" s="598"/>
      <c r="B139" s="602"/>
      <c r="C139" s="233" t="s">
        <v>762</v>
      </c>
      <c r="D139" s="58" t="s">
        <v>591</v>
      </c>
      <c r="E139" s="58" t="s">
        <v>592</v>
      </c>
      <c r="F139" s="266" t="s">
        <v>3</v>
      </c>
      <c r="G139" s="234">
        <v>10</v>
      </c>
      <c r="H139" s="420"/>
      <c r="I139" s="420">
        <f t="shared" si="4"/>
        <v>0</v>
      </c>
      <c r="N139" s="602"/>
      <c r="O139" s="602"/>
      <c r="P139" s="602"/>
      <c r="Q139" s="602"/>
      <c r="R139" s="602"/>
      <c r="S139" s="602"/>
      <c r="T139" s="602"/>
      <c r="U139" s="602"/>
      <c r="V139" s="602"/>
      <c r="W139" s="602"/>
      <c r="X139" s="602"/>
      <c r="Y139" s="602"/>
      <c r="Z139" s="602"/>
      <c r="AA139" s="602"/>
      <c r="AB139" s="602"/>
      <c r="AC139" s="602"/>
      <c r="AD139" s="602"/>
      <c r="AE139" s="602"/>
      <c r="AF139" s="602"/>
      <c r="AG139" s="602"/>
      <c r="AH139" s="602"/>
      <c r="AI139" s="602"/>
      <c r="AJ139" s="602"/>
      <c r="AK139" s="602"/>
      <c r="AL139" s="602"/>
      <c r="AM139" s="602"/>
      <c r="AN139" s="602"/>
      <c r="AO139" s="602"/>
      <c r="AP139" s="602"/>
      <c r="AQ139" s="602"/>
      <c r="AR139" s="602"/>
      <c r="AS139" s="602"/>
      <c r="AT139" s="602"/>
      <c r="AU139" s="602"/>
      <c r="AV139" s="602"/>
      <c r="AW139" s="602"/>
      <c r="AX139" s="602"/>
      <c r="AY139" s="602"/>
      <c r="AZ139" s="602"/>
      <c r="BA139" s="602"/>
      <c r="BB139" s="602"/>
      <c r="BC139" s="602"/>
      <c r="BD139" s="602"/>
      <c r="BE139" s="602"/>
      <c r="BF139" s="602"/>
    </row>
    <row r="140" spans="1:58" ht="25.5" x14ac:dyDescent="0.2">
      <c r="A140" s="598"/>
      <c r="B140" s="602"/>
      <c r="C140" s="233" t="s">
        <v>764</v>
      </c>
      <c r="D140" s="58" t="s">
        <v>442</v>
      </c>
      <c r="E140" s="58" t="s">
        <v>443</v>
      </c>
      <c r="F140" s="266" t="s">
        <v>151</v>
      </c>
      <c r="G140" s="234">
        <v>1</v>
      </c>
      <c r="H140" s="420"/>
      <c r="I140" s="420">
        <f t="shared" si="4"/>
        <v>0</v>
      </c>
      <c r="N140" s="602"/>
      <c r="O140" s="602"/>
      <c r="P140" s="602"/>
      <c r="Q140" s="602"/>
      <c r="R140" s="602"/>
      <c r="S140" s="602"/>
      <c r="T140" s="602"/>
      <c r="U140" s="602"/>
      <c r="V140" s="602"/>
      <c r="W140" s="602"/>
      <c r="X140" s="602"/>
      <c r="Y140" s="602"/>
      <c r="Z140" s="602"/>
      <c r="AA140" s="602"/>
      <c r="AB140" s="602"/>
      <c r="AC140" s="602"/>
      <c r="AD140" s="602"/>
      <c r="AE140" s="602"/>
      <c r="AF140" s="602"/>
      <c r="AG140" s="602"/>
      <c r="AH140" s="602"/>
      <c r="AI140" s="602"/>
      <c r="AJ140" s="602"/>
      <c r="AK140" s="602"/>
      <c r="AL140" s="602"/>
      <c r="AM140" s="602"/>
      <c r="AN140" s="602"/>
      <c r="AO140" s="602"/>
      <c r="AP140" s="602"/>
      <c r="AQ140" s="602"/>
      <c r="AR140" s="602"/>
      <c r="AS140" s="602"/>
      <c r="AT140" s="602"/>
      <c r="AU140" s="602"/>
      <c r="AV140" s="602"/>
      <c r="AW140" s="602"/>
      <c r="AX140" s="602"/>
      <c r="AY140" s="602"/>
      <c r="AZ140" s="602"/>
      <c r="BA140" s="602"/>
      <c r="BB140" s="602"/>
      <c r="BC140" s="602"/>
      <c r="BD140" s="602"/>
      <c r="BE140" s="602"/>
      <c r="BF140" s="602"/>
    </row>
    <row r="141" spans="1:58" ht="25.5" x14ac:dyDescent="0.2">
      <c r="A141" s="598"/>
      <c r="B141" s="602"/>
      <c r="C141" s="233" t="s">
        <v>765</v>
      </c>
      <c r="D141" s="58" t="s">
        <v>593</v>
      </c>
      <c r="E141" s="58" t="s">
        <v>444</v>
      </c>
      <c r="F141" s="266" t="s">
        <v>151</v>
      </c>
      <c r="G141" s="234">
        <v>3</v>
      </c>
      <c r="H141" s="420"/>
      <c r="I141" s="420">
        <f t="shared" si="4"/>
        <v>0</v>
      </c>
      <c r="N141" s="602"/>
      <c r="O141" s="602"/>
      <c r="P141" s="602"/>
      <c r="Q141" s="602"/>
      <c r="R141" s="602"/>
      <c r="S141" s="602"/>
      <c r="T141" s="602"/>
      <c r="U141" s="602"/>
      <c r="V141" s="602"/>
      <c r="W141" s="602"/>
      <c r="X141" s="602"/>
      <c r="Y141" s="602"/>
      <c r="Z141" s="602"/>
      <c r="AA141" s="602"/>
      <c r="AB141" s="602"/>
      <c r="AC141" s="602"/>
      <c r="AD141" s="602"/>
      <c r="AE141" s="602"/>
      <c r="AF141" s="602"/>
      <c r="AG141" s="602"/>
      <c r="AH141" s="602"/>
      <c r="AI141" s="602"/>
      <c r="AJ141" s="602"/>
      <c r="AK141" s="602"/>
      <c r="AL141" s="602"/>
      <c r="AM141" s="602"/>
      <c r="AN141" s="602"/>
      <c r="AO141" s="602"/>
      <c r="AP141" s="602"/>
      <c r="AQ141" s="602"/>
      <c r="AR141" s="602"/>
      <c r="AS141" s="602"/>
      <c r="AT141" s="602"/>
      <c r="AU141" s="602"/>
      <c r="AV141" s="602"/>
      <c r="AW141" s="602"/>
      <c r="AX141" s="602"/>
      <c r="AY141" s="602"/>
      <c r="AZ141" s="602"/>
      <c r="BA141" s="602"/>
      <c r="BB141" s="602"/>
      <c r="BC141" s="602"/>
      <c r="BD141" s="602"/>
      <c r="BE141" s="602"/>
      <c r="BF141" s="602"/>
    </row>
    <row r="142" spans="1:58" x14ac:dyDescent="0.2">
      <c r="A142" s="598"/>
      <c r="B142" s="602"/>
      <c r="C142" s="233" t="s">
        <v>766</v>
      </c>
      <c r="D142" s="58" t="s">
        <v>517</v>
      </c>
      <c r="E142" s="58" t="s">
        <v>595</v>
      </c>
      <c r="F142" s="614" t="s">
        <v>184</v>
      </c>
      <c r="G142" s="234">
        <v>1</v>
      </c>
      <c r="H142" s="420"/>
      <c r="I142" s="420">
        <f t="shared" si="4"/>
        <v>0</v>
      </c>
      <c r="N142" s="602"/>
      <c r="O142" s="602"/>
      <c r="P142" s="602"/>
      <c r="Q142" s="602"/>
      <c r="R142" s="602"/>
      <c r="S142" s="602"/>
      <c r="T142" s="602"/>
      <c r="U142" s="602"/>
      <c r="V142" s="602"/>
      <c r="W142" s="602"/>
      <c r="X142" s="602"/>
      <c r="Y142" s="602"/>
      <c r="Z142" s="602"/>
      <c r="AA142" s="602"/>
      <c r="AB142" s="602"/>
      <c r="AC142" s="602"/>
      <c r="AD142" s="602"/>
      <c r="AE142" s="602"/>
      <c r="AF142" s="602"/>
      <c r="AG142" s="602"/>
      <c r="AH142" s="602"/>
      <c r="AI142" s="602"/>
      <c r="AJ142" s="602"/>
      <c r="AK142" s="602"/>
      <c r="AL142" s="602"/>
      <c r="AM142" s="602"/>
      <c r="AN142" s="602"/>
      <c r="AO142" s="602"/>
      <c r="AP142" s="602"/>
      <c r="AQ142" s="602"/>
      <c r="AR142" s="602"/>
      <c r="AS142" s="602"/>
      <c r="AT142" s="602"/>
      <c r="AU142" s="602"/>
      <c r="AV142" s="602"/>
      <c r="AW142" s="602"/>
      <c r="AX142" s="602"/>
      <c r="AY142" s="602"/>
      <c r="AZ142" s="602"/>
      <c r="BA142" s="602"/>
      <c r="BB142" s="602"/>
      <c r="BC142" s="602"/>
      <c r="BD142" s="602"/>
      <c r="BE142" s="602"/>
      <c r="BF142" s="602"/>
    </row>
    <row r="143" spans="1:58" x14ac:dyDescent="0.2">
      <c r="A143" s="598"/>
      <c r="B143" s="602"/>
      <c r="C143" s="233" t="s">
        <v>767</v>
      </c>
      <c r="D143" s="597" t="s">
        <v>148</v>
      </c>
      <c r="E143" s="597" t="s">
        <v>87</v>
      </c>
      <c r="F143" s="614" t="s">
        <v>184</v>
      </c>
      <c r="G143" s="234">
        <v>1</v>
      </c>
      <c r="H143" s="420"/>
      <c r="I143" s="420">
        <f t="shared" si="4"/>
        <v>0</v>
      </c>
      <c r="N143" s="602"/>
      <c r="O143" s="602"/>
      <c r="P143" s="602"/>
      <c r="Q143" s="602"/>
      <c r="R143" s="602"/>
      <c r="S143" s="602"/>
      <c r="T143" s="602"/>
      <c r="U143" s="602"/>
      <c r="V143" s="602"/>
      <c r="W143" s="602"/>
      <c r="X143" s="602"/>
      <c r="Y143" s="602"/>
      <c r="Z143" s="602"/>
      <c r="AA143" s="602"/>
      <c r="AB143" s="602"/>
      <c r="AC143" s="602"/>
      <c r="AD143" s="602"/>
      <c r="AE143" s="602"/>
      <c r="AF143" s="602"/>
      <c r="AG143" s="602"/>
      <c r="AH143" s="602"/>
      <c r="AI143" s="602"/>
      <c r="AJ143" s="602"/>
      <c r="AK143" s="602"/>
      <c r="AL143" s="602"/>
      <c r="AM143" s="602"/>
      <c r="AN143" s="602"/>
      <c r="AO143" s="602"/>
      <c r="AP143" s="602"/>
      <c r="AQ143" s="602"/>
      <c r="AR143" s="602"/>
      <c r="AS143" s="602"/>
      <c r="AT143" s="602"/>
      <c r="AU143" s="602"/>
      <c r="AV143" s="602"/>
      <c r="AW143" s="602"/>
      <c r="AX143" s="602"/>
      <c r="AY143" s="602"/>
      <c r="AZ143" s="602"/>
      <c r="BA143" s="602"/>
      <c r="BB143" s="602"/>
      <c r="BC143" s="602"/>
      <c r="BD143" s="602"/>
      <c r="BE143" s="602"/>
      <c r="BF143" s="602"/>
    </row>
    <row r="144" spans="1:58" x14ac:dyDescent="0.2">
      <c r="A144" s="598"/>
      <c r="B144" s="602"/>
      <c r="C144" s="974" t="s">
        <v>185</v>
      </c>
      <c r="D144" s="975"/>
      <c r="E144" s="975"/>
      <c r="F144" s="975"/>
      <c r="G144" s="975"/>
      <c r="H144" s="975"/>
      <c r="I144" s="637">
        <f>SUM(I132:I143)</f>
        <v>0</v>
      </c>
      <c r="N144" s="602"/>
      <c r="O144" s="602"/>
      <c r="P144" s="602"/>
      <c r="Q144" s="602"/>
      <c r="R144" s="602"/>
      <c r="S144" s="602"/>
      <c r="T144" s="602"/>
      <c r="U144" s="602"/>
      <c r="V144" s="602"/>
      <c r="W144" s="602"/>
      <c r="X144" s="602"/>
      <c r="Y144" s="602"/>
      <c r="Z144" s="602"/>
      <c r="AA144" s="602"/>
      <c r="AB144" s="602"/>
      <c r="AC144" s="602"/>
      <c r="AD144" s="602"/>
      <c r="AE144" s="602"/>
      <c r="AF144" s="602"/>
      <c r="AG144" s="602"/>
      <c r="AH144" s="602"/>
      <c r="AI144" s="602"/>
      <c r="AJ144" s="602"/>
      <c r="AK144" s="602"/>
      <c r="AL144" s="602"/>
      <c r="AM144" s="602"/>
      <c r="AN144" s="602"/>
      <c r="AO144" s="602"/>
      <c r="AP144" s="602"/>
      <c r="AQ144" s="602"/>
      <c r="AR144" s="602"/>
      <c r="AS144" s="602"/>
      <c r="AT144" s="602"/>
      <c r="AU144" s="602"/>
      <c r="AV144" s="602"/>
      <c r="AW144" s="602"/>
      <c r="AX144" s="602"/>
      <c r="AY144" s="602"/>
      <c r="AZ144" s="602"/>
      <c r="BA144" s="602"/>
      <c r="BB144" s="602"/>
      <c r="BC144" s="602"/>
      <c r="BD144" s="602"/>
      <c r="BE144" s="602"/>
      <c r="BF144" s="602"/>
    </row>
    <row r="145" spans="1:58" x14ac:dyDescent="0.2">
      <c r="A145" s="598"/>
      <c r="B145" s="602"/>
      <c r="C145" s="635">
        <v>2.2000000000000002</v>
      </c>
      <c r="D145" s="636" t="s">
        <v>445</v>
      </c>
      <c r="E145" s="636" t="s">
        <v>446</v>
      </c>
      <c r="F145" s="636"/>
      <c r="G145" s="636"/>
      <c r="H145" s="636"/>
      <c r="I145" s="636"/>
      <c r="N145" s="602"/>
      <c r="O145" s="602"/>
      <c r="P145" s="602"/>
      <c r="Q145" s="602"/>
      <c r="R145" s="602"/>
      <c r="S145" s="602"/>
      <c r="T145" s="602"/>
      <c r="U145" s="602"/>
      <c r="V145" s="602"/>
      <c r="W145" s="602"/>
      <c r="X145" s="602"/>
      <c r="Y145" s="602"/>
      <c r="Z145" s="602"/>
      <c r="AA145" s="602"/>
      <c r="AB145" s="602"/>
      <c r="AC145" s="602"/>
      <c r="AD145" s="602"/>
      <c r="AE145" s="602"/>
      <c r="AF145" s="602"/>
      <c r="AG145" s="602"/>
      <c r="AH145" s="602"/>
      <c r="AI145" s="602"/>
      <c r="AJ145" s="602"/>
      <c r="AK145" s="602"/>
      <c r="AL145" s="602"/>
      <c r="AM145" s="602"/>
      <c r="AN145" s="602"/>
      <c r="AO145" s="602"/>
      <c r="AP145" s="602"/>
      <c r="AQ145" s="602"/>
      <c r="AR145" s="602"/>
      <c r="AS145" s="602"/>
      <c r="AT145" s="602"/>
      <c r="AU145" s="602"/>
      <c r="AV145" s="602"/>
      <c r="AW145" s="602"/>
      <c r="AX145" s="602"/>
      <c r="AY145" s="602"/>
      <c r="AZ145" s="602"/>
      <c r="BA145" s="602"/>
      <c r="BB145" s="602"/>
      <c r="BC145" s="602"/>
      <c r="BD145" s="602"/>
      <c r="BE145" s="602"/>
      <c r="BF145" s="602"/>
    </row>
    <row r="146" spans="1:58" ht="38.25" x14ac:dyDescent="0.2">
      <c r="A146" s="598"/>
      <c r="B146" s="602"/>
      <c r="C146" s="233" t="s">
        <v>235</v>
      </c>
      <c r="D146" s="267" t="s">
        <v>597</v>
      </c>
      <c r="E146" s="267" t="s">
        <v>598</v>
      </c>
      <c r="F146" s="266" t="s">
        <v>151</v>
      </c>
      <c r="G146" s="234">
        <v>1</v>
      </c>
      <c r="H146" s="420"/>
      <c r="I146" s="420">
        <f>G146*H146</f>
        <v>0</v>
      </c>
      <c r="N146" s="602"/>
      <c r="O146" s="602"/>
      <c r="P146" s="602"/>
      <c r="Q146" s="602"/>
      <c r="R146" s="602"/>
      <c r="S146" s="602"/>
      <c r="T146" s="602"/>
      <c r="U146" s="602"/>
      <c r="V146" s="602"/>
      <c r="W146" s="602"/>
      <c r="X146" s="602"/>
      <c r="Y146" s="602"/>
      <c r="Z146" s="602"/>
      <c r="AA146" s="602"/>
      <c r="AB146" s="602"/>
      <c r="AC146" s="602"/>
      <c r="AD146" s="602"/>
      <c r="AE146" s="602"/>
      <c r="AF146" s="602"/>
      <c r="AG146" s="602"/>
      <c r="AH146" s="602"/>
      <c r="AI146" s="602"/>
      <c r="AJ146" s="602"/>
      <c r="AK146" s="602"/>
      <c r="AL146" s="602"/>
      <c r="AM146" s="602"/>
      <c r="AN146" s="602"/>
      <c r="AO146" s="602"/>
      <c r="AP146" s="602"/>
      <c r="AQ146" s="602"/>
      <c r="AR146" s="602"/>
      <c r="AS146" s="602"/>
      <c r="AT146" s="602"/>
      <c r="AU146" s="602"/>
      <c r="AV146" s="602"/>
      <c r="AW146" s="602"/>
      <c r="AX146" s="602"/>
      <c r="AY146" s="602"/>
      <c r="AZ146" s="602"/>
      <c r="BA146" s="602"/>
      <c r="BB146" s="602"/>
      <c r="BC146" s="602"/>
      <c r="BD146" s="602"/>
      <c r="BE146" s="602"/>
      <c r="BF146" s="602"/>
    </row>
    <row r="147" spans="1:58" ht="38.25" x14ac:dyDescent="0.2">
      <c r="A147" s="598"/>
      <c r="B147" s="602"/>
      <c r="C147" s="233" t="s">
        <v>236</v>
      </c>
      <c r="D147" s="268" t="s">
        <v>599</v>
      </c>
      <c r="E147" s="268" t="s">
        <v>600</v>
      </c>
      <c r="F147" s="266" t="s">
        <v>151</v>
      </c>
      <c r="G147" s="234">
        <v>1</v>
      </c>
      <c r="H147" s="420"/>
      <c r="I147" s="420">
        <f t="shared" ref="I147:I161" si="5">G147*H147</f>
        <v>0</v>
      </c>
      <c r="N147" s="602"/>
      <c r="O147" s="602"/>
      <c r="P147" s="602"/>
      <c r="Q147" s="602"/>
      <c r="R147" s="602"/>
      <c r="S147" s="602"/>
      <c r="T147" s="602"/>
      <c r="U147" s="602"/>
      <c r="V147" s="602"/>
      <c r="W147" s="602"/>
      <c r="X147" s="602"/>
      <c r="Y147" s="602"/>
      <c r="Z147" s="602"/>
      <c r="AA147" s="602"/>
      <c r="AB147" s="602"/>
      <c r="AC147" s="602"/>
      <c r="AD147" s="602"/>
      <c r="AE147" s="602"/>
      <c r="AF147" s="602"/>
      <c r="AG147" s="602"/>
      <c r="AH147" s="602"/>
      <c r="AI147" s="602"/>
      <c r="AJ147" s="602"/>
      <c r="AK147" s="602"/>
      <c r="AL147" s="602"/>
      <c r="AM147" s="602"/>
      <c r="AN147" s="602"/>
      <c r="AO147" s="602"/>
      <c r="AP147" s="602"/>
      <c r="AQ147" s="602"/>
      <c r="AR147" s="602"/>
      <c r="AS147" s="602"/>
      <c r="AT147" s="602"/>
      <c r="AU147" s="602"/>
      <c r="AV147" s="602"/>
      <c r="AW147" s="602"/>
      <c r="AX147" s="602"/>
      <c r="AY147" s="602"/>
      <c r="AZ147" s="602"/>
      <c r="BA147" s="602"/>
      <c r="BB147" s="602"/>
      <c r="BC147" s="602"/>
      <c r="BD147" s="602"/>
      <c r="BE147" s="602"/>
      <c r="BF147" s="602"/>
    </row>
    <row r="148" spans="1:58" ht="38.25" x14ac:dyDescent="0.2">
      <c r="A148" s="598"/>
      <c r="B148" s="602"/>
      <c r="C148" s="233" t="s">
        <v>237</v>
      </c>
      <c r="D148" s="268" t="s">
        <v>447</v>
      </c>
      <c r="E148" s="268" t="s">
        <v>448</v>
      </c>
      <c r="F148" s="266" t="s">
        <v>151</v>
      </c>
      <c r="G148" s="234">
        <v>1</v>
      </c>
      <c r="H148" s="420"/>
      <c r="I148" s="420">
        <f t="shared" si="5"/>
        <v>0</v>
      </c>
      <c r="N148" s="602"/>
      <c r="O148" s="602"/>
      <c r="P148" s="602"/>
      <c r="Q148" s="602"/>
      <c r="R148" s="602"/>
      <c r="S148" s="602"/>
      <c r="T148" s="602"/>
      <c r="U148" s="602"/>
      <c r="V148" s="602"/>
      <c r="W148" s="602"/>
      <c r="X148" s="602"/>
      <c r="Y148" s="602"/>
      <c r="Z148" s="602"/>
      <c r="AA148" s="602"/>
      <c r="AB148" s="602"/>
      <c r="AC148" s="602"/>
      <c r="AD148" s="602"/>
      <c r="AE148" s="602"/>
      <c r="AF148" s="602"/>
      <c r="AG148" s="602"/>
      <c r="AH148" s="602"/>
      <c r="AI148" s="602"/>
      <c r="AJ148" s="602"/>
      <c r="AK148" s="602"/>
      <c r="AL148" s="602"/>
      <c r="AM148" s="602"/>
      <c r="AN148" s="602"/>
      <c r="AO148" s="602"/>
      <c r="AP148" s="602"/>
      <c r="AQ148" s="602"/>
      <c r="AR148" s="602"/>
      <c r="AS148" s="602"/>
      <c r="AT148" s="602"/>
      <c r="AU148" s="602"/>
      <c r="AV148" s="602"/>
      <c r="AW148" s="602"/>
      <c r="AX148" s="602"/>
      <c r="AY148" s="602"/>
      <c r="AZ148" s="602"/>
      <c r="BA148" s="602"/>
      <c r="BB148" s="602"/>
      <c r="BC148" s="602"/>
      <c r="BD148" s="602"/>
      <c r="BE148" s="602"/>
      <c r="BF148" s="602"/>
    </row>
    <row r="149" spans="1:58" ht="25.5" x14ac:dyDescent="0.2">
      <c r="A149" s="598"/>
      <c r="B149" s="602"/>
      <c r="C149" s="233" t="s">
        <v>239</v>
      </c>
      <c r="D149" s="268" t="s">
        <v>601</v>
      </c>
      <c r="E149" s="268" t="s">
        <v>602</v>
      </c>
      <c r="F149" s="266" t="s">
        <v>603</v>
      </c>
      <c r="G149" s="234">
        <v>1</v>
      </c>
      <c r="H149" s="420"/>
      <c r="I149" s="420">
        <f t="shared" si="5"/>
        <v>0</v>
      </c>
      <c r="N149" s="602"/>
      <c r="O149" s="602"/>
      <c r="P149" s="602"/>
      <c r="Q149" s="602"/>
      <c r="R149" s="602"/>
      <c r="S149" s="602"/>
      <c r="T149" s="602"/>
      <c r="U149" s="602"/>
      <c r="V149" s="602"/>
      <c r="W149" s="602"/>
      <c r="X149" s="602"/>
      <c r="Y149" s="602"/>
      <c r="Z149" s="602"/>
      <c r="AA149" s="602"/>
      <c r="AB149" s="602"/>
      <c r="AC149" s="602"/>
      <c r="AD149" s="602"/>
      <c r="AE149" s="602"/>
      <c r="AF149" s="602"/>
      <c r="AG149" s="602"/>
      <c r="AH149" s="602"/>
      <c r="AI149" s="602"/>
      <c r="AJ149" s="602"/>
      <c r="AK149" s="602"/>
      <c r="AL149" s="602"/>
      <c r="AM149" s="602"/>
      <c r="AN149" s="602"/>
      <c r="AO149" s="602"/>
      <c r="AP149" s="602"/>
      <c r="AQ149" s="602"/>
      <c r="AR149" s="602"/>
      <c r="AS149" s="602"/>
      <c r="AT149" s="602"/>
      <c r="AU149" s="602"/>
      <c r="AV149" s="602"/>
      <c r="AW149" s="602"/>
      <c r="AX149" s="602"/>
      <c r="AY149" s="602"/>
      <c r="AZ149" s="602"/>
      <c r="BA149" s="602"/>
      <c r="BB149" s="602"/>
      <c r="BC149" s="602"/>
      <c r="BD149" s="602"/>
      <c r="BE149" s="602"/>
      <c r="BF149" s="602"/>
    </row>
    <row r="150" spans="1:58" ht="25.5" x14ac:dyDescent="0.2">
      <c r="A150" s="598"/>
      <c r="B150" s="602"/>
      <c r="C150" s="233" t="s">
        <v>240</v>
      </c>
      <c r="D150" s="268" t="s">
        <v>147</v>
      </c>
      <c r="E150" s="268" t="s">
        <v>88</v>
      </c>
      <c r="F150" s="266" t="s">
        <v>151</v>
      </c>
      <c r="G150" s="234">
        <v>3</v>
      </c>
      <c r="H150" s="420"/>
      <c r="I150" s="420">
        <f t="shared" si="5"/>
        <v>0</v>
      </c>
      <c r="N150" s="602"/>
      <c r="O150" s="602"/>
      <c r="P150" s="602"/>
      <c r="Q150" s="602"/>
      <c r="R150" s="602"/>
      <c r="S150" s="602"/>
      <c r="T150" s="602"/>
      <c r="U150" s="602"/>
      <c r="V150" s="602"/>
      <c r="W150" s="602"/>
      <c r="X150" s="602"/>
      <c r="Y150" s="602"/>
      <c r="Z150" s="602"/>
      <c r="AA150" s="602"/>
      <c r="AB150" s="602"/>
      <c r="AC150" s="602"/>
      <c r="AD150" s="602"/>
      <c r="AE150" s="602"/>
      <c r="AF150" s="602"/>
      <c r="AG150" s="602"/>
      <c r="AH150" s="602"/>
      <c r="AI150" s="602"/>
      <c r="AJ150" s="602"/>
      <c r="AK150" s="602"/>
      <c r="AL150" s="602"/>
      <c r="AM150" s="602"/>
      <c r="AN150" s="602"/>
      <c r="AO150" s="602"/>
      <c r="AP150" s="602"/>
      <c r="AQ150" s="602"/>
      <c r="AR150" s="602"/>
      <c r="AS150" s="602"/>
      <c r="AT150" s="602"/>
      <c r="AU150" s="602"/>
      <c r="AV150" s="602"/>
      <c r="AW150" s="602"/>
      <c r="AX150" s="602"/>
      <c r="AY150" s="602"/>
      <c r="AZ150" s="602"/>
      <c r="BA150" s="602"/>
      <c r="BB150" s="602"/>
      <c r="BC150" s="602"/>
      <c r="BD150" s="602"/>
      <c r="BE150" s="602"/>
      <c r="BF150" s="602"/>
    </row>
    <row r="151" spans="1:58" ht="25.5" x14ac:dyDescent="0.2">
      <c r="A151" s="598"/>
      <c r="B151" s="602"/>
      <c r="C151" s="233" t="s">
        <v>241</v>
      </c>
      <c r="D151" s="268" t="s">
        <v>449</v>
      </c>
      <c r="E151" s="268" t="s">
        <v>450</v>
      </c>
      <c r="F151" s="266" t="s">
        <v>151</v>
      </c>
      <c r="G151" s="234">
        <v>6</v>
      </c>
      <c r="H151" s="420"/>
      <c r="I151" s="420">
        <f t="shared" si="5"/>
        <v>0</v>
      </c>
      <c r="N151" s="602"/>
      <c r="O151" s="602"/>
      <c r="P151" s="602"/>
      <c r="Q151" s="602"/>
      <c r="R151" s="602"/>
      <c r="S151" s="602"/>
      <c r="T151" s="602"/>
      <c r="U151" s="602"/>
      <c r="V151" s="602"/>
      <c r="W151" s="602"/>
      <c r="X151" s="602"/>
      <c r="Y151" s="602"/>
      <c r="Z151" s="602"/>
      <c r="AA151" s="602"/>
      <c r="AB151" s="602"/>
      <c r="AC151" s="602"/>
      <c r="AD151" s="602"/>
      <c r="AE151" s="602"/>
      <c r="AF151" s="602"/>
      <c r="AG151" s="602"/>
      <c r="AH151" s="602"/>
      <c r="AI151" s="602"/>
      <c r="AJ151" s="602"/>
      <c r="AK151" s="602"/>
      <c r="AL151" s="602"/>
      <c r="AM151" s="602"/>
      <c r="AN151" s="602"/>
      <c r="AO151" s="602"/>
      <c r="AP151" s="602"/>
      <c r="AQ151" s="602"/>
      <c r="AR151" s="602"/>
      <c r="AS151" s="602"/>
      <c r="AT151" s="602"/>
      <c r="AU151" s="602"/>
      <c r="AV151" s="602"/>
      <c r="AW151" s="602"/>
      <c r="AX151" s="602"/>
      <c r="AY151" s="602"/>
      <c r="AZ151" s="602"/>
      <c r="BA151" s="602"/>
      <c r="BB151" s="602"/>
      <c r="BC151" s="602"/>
      <c r="BD151" s="602"/>
      <c r="BE151" s="602"/>
      <c r="BF151" s="602"/>
    </row>
    <row r="152" spans="1:58" ht="25.5" x14ac:dyDescent="0.2">
      <c r="A152" s="598"/>
      <c r="B152" s="602"/>
      <c r="C152" s="233" t="s">
        <v>453</v>
      </c>
      <c r="D152" s="268" t="s">
        <v>451</v>
      </c>
      <c r="E152" s="268" t="s">
        <v>452</v>
      </c>
      <c r="F152" s="266" t="s">
        <v>151</v>
      </c>
      <c r="G152" s="234">
        <v>1</v>
      </c>
      <c r="H152" s="420"/>
      <c r="I152" s="420">
        <f t="shared" si="5"/>
        <v>0</v>
      </c>
      <c r="N152" s="602"/>
      <c r="O152" s="602"/>
      <c r="P152" s="602"/>
      <c r="Q152" s="602"/>
      <c r="R152" s="602"/>
      <c r="S152" s="602"/>
      <c r="T152" s="602"/>
      <c r="U152" s="602"/>
      <c r="V152" s="602"/>
      <c r="W152" s="602"/>
      <c r="X152" s="602"/>
      <c r="Y152" s="602"/>
      <c r="Z152" s="602"/>
      <c r="AA152" s="602"/>
      <c r="AB152" s="602"/>
      <c r="AC152" s="602"/>
      <c r="AD152" s="602"/>
      <c r="AE152" s="602"/>
      <c r="AF152" s="602"/>
      <c r="AG152" s="602"/>
      <c r="AH152" s="602"/>
      <c r="AI152" s="602"/>
      <c r="AJ152" s="602"/>
      <c r="AK152" s="602"/>
      <c r="AL152" s="602"/>
      <c r="AM152" s="602"/>
      <c r="AN152" s="602"/>
      <c r="AO152" s="602"/>
      <c r="AP152" s="602"/>
      <c r="AQ152" s="602"/>
      <c r="AR152" s="602"/>
      <c r="AS152" s="602"/>
      <c r="AT152" s="602"/>
      <c r="AU152" s="602"/>
      <c r="AV152" s="602"/>
      <c r="AW152" s="602"/>
      <c r="AX152" s="602"/>
      <c r="AY152" s="602"/>
      <c r="AZ152" s="602"/>
      <c r="BA152" s="602"/>
      <c r="BB152" s="602"/>
      <c r="BC152" s="602"/>
      <c r="BD152" s="602"/>
      <c r="BE152" s="602"/>
      <c r="BF152" s="602"/>
    </row>
    <row r="153" spans="1:58" ht="25.5" x14ac:dyDescent="0.2">
      <c r="A153" s="598"/>
      <c r="B153" s="602"/>
      <c r="C153" s="233" t="s">
        <v>454</v>
      </c>
      <c r="D153" s="268" t="s">
        <v>604</v>
      </c>
      <c r="E153" s="268" t="s">
        <v>645</v>
      </c>
      <c r="F153" s="266" t="s">
        <v>151</v>
      </c>
      <c r="G153" s="234">
        <v>1</v>
      </c>
      <c r="H153" s="420"/>
      <c r="I153" s="420">
        <f t="shared" si="5"/>
        <v>0</v>
      </c>
      <c r="N153" s="602"/>
      <c r="O153" s="602"/>
      <c r="P153" s="602"/>
      <c r="Q153" s="602"/>
      <c r="R153" s="602"/>
      <c r="S153" s="602"/>
      <c r="T153" s="602"/>
      <c r="U153" s="602"/>
      <c r="V153" s="602"/>
      <c r="W153" s="602"/>
      <c r="X153" s="602"/>
      <c r="Y153" s="602"/>
      <c r="Z153" s="602"/>
      <c r="AA153" s="602"/>
      <c r="AB153" s="602"/>
      <c r="AC153" s="602"/>
      <c r="AD153" s="602"/>
      <c r="AE153" s="602"/>
      <c r="AF153" s="602"/>
      <c r="AG153" s="602"/>
      <c r="AH153" s="602"/>
      <c r="AI153" s="602"/>
      <c r="AJ153" s="602"/>
      <c r="AK153" s="602"/>
      <c r="AL153" s="602"/>
      <c r="AM153" s="602"/>
      <c r="AN153" s="602"/>
      <c r="AO153" s="602"/>
      <c r="AP153" s="602"/>
      <c r="AQ153" s="602"/>
      <c r="AR153" s="602"/>
      <c r="AS153" s="602"/>
      <c r="AT153" s="602"/>
      <c r="AU153" s="602"/>
      <c r="AV153" s="602"/>
      <c r="AW153" s="602"/>
      <c r="AX153" s="602"/>
      <c r="AY153" s="602"/>
      <c r="AZ153" s="602"/>
      <c r="BA153" s="602"/>
      <c r="BB153" s="602"/>
      <c r="BC153" s="602"/>
      <c r="BD153" s="602"/>
      <c r="BE153" s="602"/>
      <c r="BF153" s="602"/>
    </row>
    <row r="154" spans="1:58" ht="25.5" x14ac:dyDescent="0.2">
      <c r="A154" s="598"/>
      <c r="B154" s="602"/>
      <c r="C154" s="233" t="s">
        <v>456</v>
      </c>
      <c r="D154" s="268" t="s">
        <v>605</v>
      </c>
      <c r="E154" s="268" t="s">
        <v>606</v>
      </c>
      <c r="F154" s="233" t="s">
        <v>603</v>
      </c>
      <c r="G154" s="234">
        <v>1</v>
      </c>
      <c r="H154" s="420"/>
      <c r="I154" s="420">
        <f t="shared" si="5"/>
        <v>0</v>
      </c>
      <c r="N154" s="602"/>
      <c r="O154" s="602"/>
      <c r="P154" s="602"/>
      <c r="Q154" s="602"/>
      <c r="R154" s="602"/>
      <c r="S154" s="602"/>
      <c r="T154" s="602"/>
      <c r="U154" s="602"/>
      <c r="V154" s="602"/>
      <c r="W154" s="602"/>
      <c r="X154" s="602"/>
      <c r="Y154" s="602"/>
      <c r="Z154" s="602"/>
      <c r="AA154" s="602"/>
      <c r="AB154" s="602"/>
      <c r="AC154" s="602"/>
      <c r="AD154" s="602"/>
      <c r="AE154" s="602"/>
      <c r="AF154" s="602"/>
      <c r="AG154" s="602"/>
      <c r="AH154" s="602"/>
      <c r="AI154" s="602"/>
      <c r="AJ154" s="602"/>
      <c r="AK154" s="602"/>
      <c r="AL154" s="602"/>
      <c r="AM154" s="602"/>
      <c r="AN154" s="602"/>
      <c r="AO154" s="602"/>
      <c r="AP154" s="602"/>
      <c r="AQ154" s="602"/>
      <c r="AR154" s="602"/>
      <c r="AS154" s="602"/>
      <c r="AT154" s="602"/>
      <c r="AU154" s="602"/>
      <c r="AV154" s="602"/>
      <c r="AW154" s="602"/>
      <c r="AX154" s="602"/>
      <c r="AY154" s="602"/>
      <c r="AZ154" s="602"/>
      <c r="BA154" s="602"/>
      <c r="BB154" s="602"/>
      <c r="BC154" s="602"/>
      <c r="BD154" s="602"/>
      <c r="BE154" s="602"/>
      <c r="BF154" s="602"/>
    </row>
    <row r="155" spans="1:58" ht="25.5" x14ac:dyDescent="0.2">
      <c r="A155" s="598"/>
      <c r="B155" s="602"/>
      <c r="C155" s="233" t="s">
        <v>458</v>
      </c>
      <c r="D155" s="268" t="s">
        <v>607</v>
      </c>
      <c r="E155" s="268" t="s">
        <v>608</v>
      </c>
      <c r="F155" s="266" t="s">
        <v>151</v>
      </c>
      <c r="G155" s="234">
        <v>1</v>
      </c>
      <c r="H155" s="420"/>
      <c r="I155" s="420">
        <f t="shared" si="5"/>
        <v>0</v>
      </c>
      <c r="N155" s="602"/>
      <c r="O155" s="602"/>
      <c r="P155" s="602"/>
      <c r="Q155" s="602"/>
      <c r="R155" s="602"/>
      <c r="S155" s="602"/>
      <c r="T155" s="602"/>
      <c r="U155" s="602"/>
      <c r="V155" s="602"/>
      <c r="W155" s="602"/>
      <c r="X155" s="602"/>
      <c r="Y155" s="602"/>
      <c r="Z155" s="602"/>
      <c r="AA155" s="602"/>
      <c r="AB155" s="602"/>
      <c r="AC155" s="602"/>
      <c r="AD155" s="602"/>
      <c r="AE155" s="602"/>
      <c r="AF155" s="602"/>
      <c r="AG155" s="602"/>
      <c r="AH155" s="602"/>
      <c r="AI155" s="602"/>
      <c r="AJ155" s="602"/>
      <c r="AK155" s="602"/>
      <c r="AL155" s="602"/>
      <c r="AM155" s="602"/>
      <c r="AN155" s="602"/>
      <c r="AO155" s="602"/>
      <c r="AP155" s="602"/>
      <c r="AQ155" s="602"/>
      <c r="AR155" s="602"/>
      <c r="AS155" s="602"/>
      <c r="AT155" s="602"/>
      <c r="AU155" s="602"/>
      <c r="AV155" s="602"/>
      <c r="AW155" s="602"/>
      <c r="AX155" s="602"/>
      <c r="AY155" s="602"/>
      <c r="AZ155" s="602"/>
      <c r="BA155" s="602"/>
      <c r="BB155" s="602"/>
      <c r="BC155" s="602"/>
      <c r="BD155" s="602"/>
      <c r="BE155" s="602"/>
      <c r="BF155" s="602"/>
    </row>
    <row r="156" spans="1:58" ht="25.5" x14ac:dyDescent="0.2">
      <c r="A156" s="598"/>
      <c r="B156" s="602"/>
      <c r="C156" s="233" t="s">
        <v>594</v>
      </c>
      <c r="D156" s="268" t="s">
        <v>609</v>
      </c>
      <c r="E156" s="268" t="s">
        <v>610</v>
      </c>
      <c r="F156" s="266" t="s">
        <v>151</v>
      </c>
      <c r="G156" s="234">
        <v>1</v>
      </c>
      <c r="H156" s="420"/>
      <c r="I156" s="420">
        <f t="shared" si="5"/>
        <v>0</v>
      </c>
      <c r="N156" s="602"/>
      <c r="O156" s="602"/>
      <c r="P156" s="602"/>
      <c r="Q156" s="602"/>
      <c r="R156" s="602"/>
      <c r="S156" s="602"/>
      <c r="T156" s="602"/>
      <c r="U156" s="602"/>
      <c r="V156" s="602"/>
      <c r="W156" s="602"/>
      <c r="X156" s="602"/>
      <c r="Y156" s="602"/>
      <c r="Z156" s="602"/>
      <c r="AA156" s="602"/>
      <c r="AB156" s="602"/>
      <c r="AC156" s="602"/>
      <c r="AD156" s="602"/>
      <c r="AE156" s="602"/>
      <c r="AF156" s="602"/>
      <c r="AG156" s="602"/>
      <c r="AH156" s="602"/>
      <c r="AI156" s="602"/>
      <c r="AJ156" s="602"/>
      <c r="AK156" s="602"/>
      <c r="AL156" s="602"/>
      <c r="AM156" s="602"/>
      <c r="AN156" s="602"/>
      <c r="AO156" s="602"/>
      <c r="AP156" s="602"/>
      <c r="AQ156" s="602"/>
      <c r="AR156" s="602"/>
      <c r="AS156" s="602"/>
      <c r="AT156" s="602"/>
      <c r="AU156" s="602"/>
      <c r="AV156" s="602"/>
      <c r="AW156" s="602"/>
      <c r="AX156" s="602"/>
      <c r="AY156" s="602"/>
      <c r="AZ156" s="602"/>
      <c r="BA156" s="602"/>
      <c r="BB156" s="602"/>
      <c r="BC156" s="602"/>
      <c r="BD156" s="602"/>
      <c r="BE156" s="602"/>
      <c r="BF156" s="602"/>
    </row>
    <row r="157" spans="1:58" ht="25.5" x14ac:dyDescent="0.2">
      <c r="A157" s="598"/>
      <c r="B157" s="602"/>
      <c r="C157" s="233" t="s">
        <v>596</v>
      </c>
      <c r="D157" s="268" t="s">
        <v>611</v>
      </c>
      <c r="E157" s="268" t="s">
        <v>612</v>
      </c>
      <c r="F157" s="266" t="s">
        <v>151</v>
      </c>
      <c r="G157" s="234">
        <v>1</v>
      </c>
      <c r="H157" s="420"/>
      <c r="I157" s="420">
        <f t="shared" si="5"/>
        <v>0</v>
      </c>
      <c r="N157" s="602"/>
      <c r="O157" s="602"/>
      <c r="P157" s="602"/>
      <c r="Q157" s="602"/>
      <c r="R157" s="602"/>
      <c r="S157" s="602"/>
      <c r="T157" s="602"/>
      <c r="U157" s="602"/>
      <c r="V157" s="602"/>
      <c r="W157" s="602"/>
      <c r="X157" s="602"/>
      <c r="Y157" s="602"/>
      <c r="Z157" s="602"/>
      <c r="AA157" s="602"/>
      <c r="AB157" s="602"/>
      <c r="AC157" s="602"/>
      <c r="AD157" s="602"/>
      <c r="AE157" s="602"/>
      <c r="AF157" s="602"/>
      <c r="AG157" s="602"/>
      <c r="AH157" s="602"/>
      <c r="AI157" s="602"/>
      <c r="AJ157" s="602"/>
      <c r="AK157" s="602"/>
      <c r="AL157" s="602"/>
      <c r="AM157" s="602"/>
      <c r="AN157" s="602"/>
      <c r="AO157" s="602"/>
      <c r="AP157" s="602"/>
      <c r="AQ157" s="602"/>
      <c r="AR157" s="602"/>
      <c r="AS157" s="602"/>
      <c r="AT157" s="602"/>
      <c r="AU157" s="602"/>
      <c r="AV157" s="602"/>
      <c r="AW157" s="602"/>
      <c r="AX157" s="602"/>
      <c r="AY157" s="602"/>
      <c r="AZ157" s="602"/>
      <c r="BA157" s="602"/>
      <c r="BB157" s="602"/>
      <c r="BC157" s="602"/>
      <c r="BD157" s="602"/>
      <c r="BE157" s="602"/>
      <c r="BF157" s="602"/>
    </row>
    <row r="158" spans="1:58" ht="25.5" x14ac:dyDescent="0.2">
      <c r="A158" s="598"/>
      <c r="B158" s="602"/>
      <c r="C158" s="233" t="s">
        <v>616</v>
      </c>
      <c r="D158" s="268" t="s">
        <v>613</v>
      </c>
      <c r="E158" s="268" t="s">
        <v>614</v>
      </c>
      <c r="F158" s="266" t="s">
        <v>151</v>
      </c>
      <c r="G158" s="234">
        <v>1</v>
      </c>
      <c r="H158" s="420"/>
      <c r="I158" s="420">
        <f t="shared" si="5"/>
        <v>0</v>
      </c>
      <c r="N158" s="602"/>
      <c r="O158" s="602"/>
      <c r="P158" s="602"/>
      <c r="Q158" s="602"/>
      <c r="R158" s="602"/>
      <c r="S158" s="602"/>
      <c r="T158" s="602"/>
      <c r="U158" s="602"/>
      <c r="V158" s="602"/>
      <c r="W158" s="602"/>
      <c r="X158" s="602"/>
      <c r="Y158" s="602"/>
      <c r="Z158" s="602"/>
      <c r="AA158" s="602"/>
      <c r="AB158" s="602"/>
      <c r="AC158" s="602"/>
      <c r="AD158" s="602"/>
      <c r="AE158" s="602"/>
      <c r="AF158" s="602"/>
      <c r="AG158" s="602"/>
      <c r="AH158" s="602"/>
      <c r="AI158" s="602"/>
      <c r="AJ158" s="602"/>
      <c r="AK158" s="602"/>
      <c r="AL158" s="602"/>
      <c r="AM158" s="602"/>
      <c r="AN158" s="602"/>
      <c r="AO158" s="602"/>
      <c r="AP158" s="602"/>
      <c r="AQ158" s="602"/>
      <c r="AR158" s="602"/>
      <c r="AS158" s="602"/>
      <c r="AT158" s="602"/>
      <c r="AU158" s="602"/>
      <c r="AV158" s="602"/>
      <c r="AW158" s="602"/>
      <c r="AX158" s="602"/>
      <c r="AY158" s="602"/>
      <c r="AZ158" s="602"/>
      <c r="BA158" s="602"/>
      <c r="BB158" s="602"/>
      <c r="BC158" s="602"/>
      <c r="BD158" s="602"/>
      <c r="BE158" s="602"/>
      <c r="BF158" s="602"/>
    </row>
    <row r="159" spans="1:58" ht="25.5" x14ac:dyDescent="0.2">
      <c r="A159" s="598"/>
      <c r="B159" s="602"/>
      <c r="C159" s="233" t="s">
        <v>617</v>
      </c>
      <c r="D159" s="268" t="s">
        <v>615</v>
      </c>
      <c r="E159" s="268" t="s">
        <v>455</v>
      </c>
      <c r="F159" s="266" t="s">
        <v>151</v>
      </c>
      <c r="G159" s="234">
        <v>1</v>
      </c>
      <c r="H159" s="420"/>
      <c r="I159" s="420">
        <f t="shared" si="5"/>
        <v>0</v>
      </c>
      <c r="N159" s="602"/>
      <c r="O159" s="602"/>
      <c r="P159" s="602"/>
      <c r="Q159" s="602"/>
      <c r="R159" s="602"/>
      <c r="S159" s="602"/>
      <c r="T159" s="602"/>
      <c r="U159" s="602"/>
      <c r="V159" s="602"/>
      <c r="W159" s="602"/>
      <c r="X159" s="602"/>
      <c r="Y159" s="602"/>
      <c r="Z159" s="602"/>
      <c r="AA159" s="602"/>
      <c r="AB159" s="602"/>
      <c r="AC159" s="602"/>
      <c r="AD159" s="602"/>
      <c r="AE159" s="602"/>
      <c r="AF159" s="602"/>
      <c r="AG159" s="602"/>
      <c r="AH159" s="602"/>
      <c r="AI159" s="602"/>
      <c r="AJ159" s="602"/>
      <c r="AK159" s="602"/>
      <c r="AL159" s="602"/>
      <c r="AM159" s="602"/>
      <c r="AN159" s="602"/>
      <c r="AO159" s="602"/>
      <c r="AP159" s="602"/>
      <c r="AQ159" s="602"/>
      <c r="AR159" s="602"/>
      <c r="AS159" s="602"/>
      <c r="AT159" s="602"/>
      <c r="AU159" s="602"/>
      <c r="AV159" s="602"/>
      <c r="AW159" s="602"/>
      <c r="AX159" s="602"/>
      <c r="AY159" s="602"/>
      <c r="AZ159" s="602"/>
      <c r="BA159" s="602"/>
      <c r="BB159" s="602"/>
      <c r="BC159" s="602"/>
      <c r="BD159" s="602"/>
      <c r="BE159" s="602"/>
      <c r="BF159" s="602"/>
    </row>
    <row r="160" spans="1:58" ht="25.5" x14ac:dyDescent="0.2">
      <c r="A160" s="598"/>
      <c r="B160" s="602"/>
      <c r="C160" s="233" t="s">
        <v>618</v>
      </c>
      <c r="D160" s="597" t="s">
        <v>148</v>
      </c>
      <c r="E160" s="597" t="s">
        <v>457</v>
      </c>
      <c r="F160" s="497" t="s">
        <v>184</v>
      </c>
      <c r="G160" s="234">
        <v>1</v>
      </c>
      <c r="H160" s="420"/>
      <c r="I160" s="420">
        <f t="shared" si="5"/>
        <v>0</v>
      </c>
      <c r="N160" s="602"/>
      <c r="O160" s="602"/>
      <c r="P160" s="602"/>
      <c r="Q160" s="602"/>
      <c r="R160" s="602"/>
      <c r="S160" s="602"/>
      <c r="T160" s="602"/>
      <c r="U160" s="602"/>
      <c r="V160" s="602"/>
      <c r="W160" s="602"/>
      <c r="X160" s="602"/>
      <c r="Y160" s="602"/>
      <c r="Z160" s="602"/>
      <c r="AA160" s="602"/>
      <c r="AB160" s="602"/>
      <c r="AC160" s="602"/>
      <c r="AD160" s="602"/>
      <c r="AE160" s="602"/>
      <c r="AF160" s="602"/>
      <c r="AG160" s="602"/>
      <c r="AH160" s="602"/>
      <c r="AI160" s="602"/>
      <c r="AJ160" s="602"/>
      <c r="AK160" s="602"/>
      <c r="AL160" s="602"/>
      <c r="AM160" s="602"/>
      <c r="AN160" s="602"/>
      <c r="AO160" s="602"/>
      <c r="AP160" s="602"/>
      <c r="AQ160" s="602"/>
      <c r="AR160" s="602"/>
      <c r="AS160" s="602"/>
      <c r="AT160" s="602"/>
      <c r="AU160" s="602"/>
      <c r="AV160" s="602"/>
      <c r="AW160" s="602"/>
      <c r="AX160" s="602"/>
      <c r="AY160" s="602"/>
      <c r="AZ160" s="602"/>
      <c r="BA160" s="602"/>
      <c r="BB160" s="602"/>
      <c r="BC160" s="602"/>
      <c r="BD160" s="602"/>
      <c r="BE160" s="602"/>
      <c r="BF160" s="602"/>
    </row>
    <row r="161" spans="1:58" ht="25.5" x14ac:dyDescent="0.2">
      <c r="A161" s="598"/>
      <c r="B161" s="602"/>
      <c r="C161" s="233" t="s">
        <v>619</v>
      </c>
      <c r="D161" s="597" t="s">
        <v>459</v>
      </c>
      <c r="E161" s="597" t="s">
        <v>460</v>
      </c>
      <c r="F161" s="266" t="s">
        <v>151</v>
      </c>
      <c r="G161" s="234">
        <v>1</v>
      </c>
      <c r="H161" s="420"/>
      <c r="I161" s="420">
        <f t="shared" si="5"/>
        <v>0</v>
      </c>
      <c r="N161" s="602"/>
      <c r="O161" s="602"/>
      <c r="P161" s="602"/>
      <c r="Q161" s="602"/>
      <c r="R161" s="602"/>
      <c r="S161" s="602"/>
      <c r="T161" s="602"/>
      <c r="U161" s="602"/>
      <c r="V161" s="602"/>
      <c r="W161" s="602"/>
      <c r="X161" s="602"/>
      <c r="Y161" s="602"/>
      <c r="Z161" s="602"/>
      <c r="AA161" s="602"/>
      <c r="AB161" s="602"/>
      <c r="AC161" s="602"/>
      <c r="AD161" s="602"/>
      <c r="AE161" s="602"/>
      <c r="AF161" s="602"/>
      <c r="AG161" s="602"/>
      <c r="AH161" s="602"/>
      <c r="AI161" s="602"/>
      <c r="AJ161" s="602"/>
      <c r="AK161" s="602"/>
      <c r="AL161" s="602"/>
      <c r="AM161" s="602"/>
      <c r="AN161" s="602"/>
      <c r="AO161" s="602"/>
      <c r="AP161" s="602"/>
      <c r="AQ161" s="602"/>
      <c r="AR161" s="602"/>
      <c r="AS161" s="602"/>
      <c r="AT161" s="602"/>
      <c r="AU161" s="602"/>
      <c r="AV161" s="602"/>
      <c r="AW161" s="602"/>
      <c r="AX161" s="602"/>
      <c r="AY161" s="602"/>
      <c r="AZ161" s="602"/>
      <c r="BA161" s="602"/>
      <c r="BB161" s="602"/>
      <c r="BC161" s="602"/>
      <c r="BD161" s="602"/>
      <c r="BE161" s="602"/>
      <c r="BF161" s="602"/>
    </row>
    <row r="162" spans="1:58" x14ac:dyDescent="0.2">
      <c r="A162" s="598"/>
      <c r="B162" s="602"/>
      <c r="C162" s="945" t="s">
        <v>157</v>
      </c>
      <c r="D162" s="946"/>
      <c r="E162" s="946"/>
      <c r="F162" s="947"/>
      <c r="G162" s="947"/>
      <c r="H162" s="948"/>
      <c r="I162" s="637">
        <f>SUM(I146:I161)</f>
        <v>0</v>
      </c>
      <c r="N162" s="602"/>
      <c r="O162" s="602"/>
      <c r="P162" s="602"/>
      <c r="Q162" s="602"/>
      <c r="R162" s="602"/>
      <c r="S162" s="602"/>
      <c r="T162" s="602"/>
      <c r="U162" s="602"/>
      <c r="V162" s="602"/>
      <c r="W162" s="602"/>
      <c r="X162" s="602"/>
      <c r="Y162" s="602"/>
      <c r="Z162" s="602"/>
      <c r="AA162" s="602"/>
      <c r="AB162" s="602"/>
      <c r="AC162" s="602"/>
      <c r="AD162" s="602"/>
      <c r="AE162" s="602"/>
      <c r="AF162" s="602"/>
      <c r="AG162" s="602"/>
      <c r="AH162" s="602"/>
      <c r="AI162" s="602"/>
      <c r="AJ162" s="602"/>
      <c r="AK162" s="602"/>
      <c r="AL162" s="602"/>
      <c r="AM162" s="602"/>
      <c r="AN162" s="602"/>
      <c r="AO162" s="602"/>
      <c r="AP162" s="602"/>
      <c r="AQ162" s="602"/>
      <c r="AR162" s="602"/>
      <c r="AS162" s="602"/>
      <c r="AT162" s="602"/>
      <c r="AU162" s="602"/>
      <c r="AV162" s="602"/>
      <c r="AW162" s="602"/>
      <c r="AX162" s="602"/>
      <c r="AY162" s="602"/>
      <c r="AZ162" s="602"/>
      <c r="BA162" s="602"/>
      <c r="BB162" s="602"/>
      <c r="BC162" s="602"/>
      <c r="BD162" s="602"/>
      <c r="BE162" s="602"/>
      <c r="BF162" s="602"/>
    </row>
    <row r="163" spans="1:58" x14ac:dyDescent="0.2">
      <c r="A163" s="598"/>
      <c r="B163" s="602"/>
      <c r="C163" s="635">
        <v>2.2999999999999998</v>
      </c>
      <c r="D163" s="636" t="s">
        <v>102</v>
      </c>
      <c r="E163" s="636" t="s">
        <v>55</v>
      </c>
      <c r="F163" s="636"/>
      <c r="G163" s="636"/>
      <c r="H163" s="636"/>
      <c r="I163" s="636"/>
      <c r="N163" s="602"/>
      <c r="O163" s="602"/>
      <c r="P163" s="602"/>
      <c r="Q163" s="602"/>
      <c r="R163" s="602"/>
      <c r="S163" s="602"/>
      <c r="T163" s="602"/>
      <c r="U163" s="602"/>
      <c r="V163" s="602"/>
      <c r="W163" s="602"/>
      <c r="X163" s="602"/>
      <c r="Y163" s="602"/>
      <c r="Z163" s="602"/>
      <c r="AA163" s="602"/>
      <c r="AB163" s="602"/>
      <c r="AC163" s="602"/>
      <c r="AD163" s="602"/>
      <c r="AE163" s="602"/>
      <c r="AF163" s="602"/>
      <c r="AG163" s="602"/>
      <c r="AH163" s="602"/>
      <c r="AI163" s="602"/>
      <c r="AJ163" s="602"/>
      <c r="AK163" s="602"/>
      <c r="AL163" s="602"/>
      <c r="AM163" s="602"/>
      <c r="AN163" s="602"/>
      <c r="AO163" s="602"/>
      <c r="AP163" s="602"/>
      <c r="AQ163" s="602"/>
      <c r="AR163" s="602"/>
      <c r="AS163" s="602"/>
      <c r="AT163" s="602"/>
      <c r="AU163" s="602"/>
      <c r="AV163" s="602"/>
      <c r="AW163" s="602"/>
      <c r="AX163" s="602"/>
      <c r="AY163" s="602"/>
      <c r="AZ163" s="602"/>
      <c r="BA163" s="602"/>
      <c r="BB163" s="602"/>
      <c r="BC163" s="602"/>
      <c r="BD163" s="602"/>
      <c r="BE163" s="602"/>
      <c r="BF163" s="602"/>
    </row>
    <row r="164" spans="1:58" ht="165.75" x14ac:dyDescent="0.2">
      <c r="A164" s="598"/>
      <c r="B164" s="602"/>
      <c r="C164" s="233" t="s">
        <v>463</v>
      </c>
      <c r="D164" s="411" t="s">
        <v>836</v>
      </c>
      <c r="E164" s="58" t="s">
        <v>626</v>
      </c>
      <c r="F164" s="233" t="s">
        <v>151</v>
      </c>
      <c r="G164" s="234">
        <f>12+6</f>
        <v>18</v>
      </c>
      <c r="H164" s="625"/>
      <c r="I164" s="420">
        <f>H164*G164</f>
        <v>0</v>
      </c>
      <c r="N164" s="602"/>
      <c r="O164" s="602"/>
      <c r="P164" s="602"/>
      <c r="Q164" s="602"/>
      <c r="R164" s="602"/>
      <c r="S164" s="602"/>
      <c r="T164" s="602"/>
      <c r="U164" s="602"/>
      <c r="V164" s="602"/>
      <c r="W164" s="602"/>
      <c r="X164" s="602"/>
      <c r="Y164" s="602"/>
      <c r="Z164" s="602"/>
      <c r="AA164" s="602"/>
      <c r="AB164" s="602"/>
      <c r="AC164" s="602"/>
      <c r="AD164" s="602"/>
      <c r="AE164" s="602"/>
      <c r="AF164" s="602"/>
      <c r="AG164" s="602"/>
      <c r="AH164" s="602"/>
      <c r="AI164" s="602"/>
      <c r="AJ164" s="602"/>
      <c r="AK164" s="602"/>
      <c r="AL164" s="602"/>
      <c r="AM164" s="602"/>
      <c r="AN164" s="602"/>
      <c r="AO164" s="602"/>
      <c r="AP164" s="602"/>
      <c r="AQ164" s="602"/>
      <c r="AR164" s="602"/>
      <c r="AS164" s="602"/>
      <c r="AT164" s="602"/>
      <c r="AU164" s="602"/>
      <c r="AV164" s="602"/>
      <c r="AW164" s="602"/>
      <c r="AX164" s="602"/>
      <c r="AY164" s="602"/>
      <c r="AZ164" s="602"/>
      <c r="BA164" s="602"/>
      <c r="BB164" s="602"/>
      <c r="BC164" s="602"/>
      <c r="BD164" s="602"/>
      <c r="BE164" s="602"/>
      <c r="BF164" s="602"/>
    </row>
    <row r="165" spans="1:58" ht="102" x14ac:dyDescent="0.2">
      <c r="A165" s="598"/>
      <c r="B165" s="602"/>
      <c r="C165" s="233" t="s">
        <v>464</v>
      </c>
      <c r="D165" s="427" t="s">
        <v>461</v>
      </c>
      <c r="E165" s="427" t="s">
        <v>462</v>
      </c>
      <c r="F165" s="233" t="s">
        <v>151</v>
      </c>
      <c r="G165" s="234">
        <v>4</v>
      </c>
      <c r="H165" s="625"/>
      <c r="I165" s="420">
        <f>H165*G165</f>
        <v>0</v>
      </c>
      <c r="N165" s="602"/>
      <c r="O165" s="602"/>
      <c r="P165" s="602"/>
      <c r="Q165" s="602"/>
      <c r="R165" s="602"/>
      <c r="S165" s="602"/>
      <c r="T165" s="602"/>
      <c r="U165" s="602"/>
      <c r="V165" s="602"/>
      <c r="W165" s="602"/>
      <c r="X165" s="602"/>
      <c r="Y165" s="602"/>
      <c r="Z165" s="602"/>
      <c r="AA165" s="602"/>
      <c r="AB165" s="602"/>
      <c r="AC165" s="602"/>
      <c r="AD165" s="602"/>
      <c r="AE165" s="602"/>
      <c r="AF165" s="602"/>
      <c r="AG165" s="602"/>
      <c r="AH165" s="602"/>
      <c r="AI165" s="602"/>
      <c r="AJ165" s="602"/>
      <c r="AK165" s="602"/>
      <c r="AL165" s="602"/>
      <c r="AM165" s="602"/>
      <c r="AN165" s="602"/>
      <c r="AO165" s="602"/>
      <c r="AP165" s="602"/>
      <c r="AQ165" s="602"/>
      <c r="AR165" s="602"/>
      <c r="AS165" s="602"/>
      <c r="AT165" s="602"/>
      <c r="AU165" s="602"/>
      <c r="AV165" s="602"/>
      <c r="AW165" s="602"/>
      <c r="AX165" s="602"/>
      <c r="AY165" s="602"/>
      <c r="AZ165" s="602"/>
      <c r="BA165" s="602"/>
      <c r="BB165" s="602"/>
      <c r="BC165" s="602"/>
      <c r="BD165" s="602"/>
      <c r="BE165" s="602"/>
      <c r="BF165" s="602"/>
    </row>
    <row r="166" spans="1:58" ht="51" x14ac:dyDescent="0.2">
      <c r="A166" s="598"/>
      <c r="B166" s="602"/>
      <c r="C166" s="233" t="s">
        <v>465</v>
      </c>
      <c r="D166" s="58" t="s">
        <v>623</v>
      </c>
      <c r="E166" s="58" t="s">
        <v>624</v>
      </c>
      <c r="F166" s="233" t="s">
        <v>151</v>
      </c>
      <c r="G166" s="234">
        <v>1</v>
      </c>
      <c r="H166" s="625"/>
      <c r="I166" s="420">
        <f>H166*G166</f>
        <v>0</v>
      </c>
      <c r="N166" s="602"/>
      <c r="O166" s="602"/>
      <c r="P166" s="602"/>
      <c r="Q166" s="602"/>
      <c r="R166" s="602"/>
      <c r="S166" s="602"/>
      <c r="T166" s="602"/>
      <c r="U166" s="602"/>
      <c r="V166" s="602"/>
      <c r="W166" s="602"/>
      <c r="X166" s="602"/>
      <c r="Y166" s="602"/>
      <c r="Z166" s="602"/>
      <c r="AA166" s="602"/>
      <c r="AB166" s="602"/>
      <c r="AC166" s="602"/>
      <c r="AD166" s="602"/>
      <c r="AE166" s="602"/>
      <c r="AF166" s="602"/>
      <c r="AG166" s="602"/>
      <c r="AH166" s="602"/>
      <c r="AI166" s="602"/>
      <c r="AJ166" s="602"/>
      <c r="AK166" s="602"/>
      <c r="AL166" s="602"/>
      <c r="AM166" s="602"/>
      <c r="AN166" s="602"/>
      <c r="AO166" s="602"/>
      <c r="AP166" s="602"/>
      <c r="AQ166" s="602"/>
      <c r="AR166" s="602"/>
      <c r="AS166" s="602"/>
      <c r="AT166" s="602"/>
      <c r="AU166" s="602"/>
      <c r="AV166" s="602"/>
      <c r="AW166" s="602"/>
      <c r="AX166" s="602"/>
      <c r="AY166" s="602"/>
      <c r="AZ166" s="602"/>
      <c r="BA166" s="602"/>
      <c r="BB166" s="602"/>
      <c r="BC166" s="602"/>
      <c r="BD166" s="602"/>
      <c r="BE166" s="602"/>
      <c r="BF166" s="602"/>
    </row>
    <row r="167" spans="1:58" ht="63.75" x14ac:dyDescent="0.2">
      <c r="A167" s="598"/>
      <c r="B167" s="602"/>
      <c r="C167" s="233" t="s">
        <v>466</v>
      </c>
      <c r="D167" s="58" t="s">
        <v>238</v>
      </c>
      <c r="E167" s="58" t="s">
        <v>644</v>
      </c>
      <c r="F167" s="233" t="s">
        <v>151</v>
      </c>
      <c r="G167" s="234">
        <f>SUM(G163:G165)</f>
        <v>22</v>
      </c>
      <c r="H167" s="625"/>
      <c r="I167" s="420">
        <f>H167*G167</f>
        <v>0</v>
      </c>
      <c r="N167" s="602"/>
      <c r="O167" s="602"/>
      <c r="P167" s="602"/>
      <c r="Q167" s="602"/>
      <c r="R167" s="602"/>
      <c r="S167" s="602"/>
      <c r="T167" s="602"/>
      <c r="U167" s="602"/>
      <c r="V167" s="602"/>
      <c r="W167" s="602"/>
      <c r="X167" s="602"/>
      <c r="Y167" s="602"/>
      <c r="Z167" s="602"/>
      <c r="AA167" s="602"/>
      <c r="AB167" s="602"/>
      <c r="AC167" s="602"/>
      <c r="AD167" s="602"/>
      <c r="AE167" s="602"/>
      <c r="AF167" s="602"/>
      <c r="AG167" s="602"/>
      <c r="AH167" s="602"/>
      <c r="AI167" s="602"/>
      <c r="AJ167" s="602"/>
      <c r="AK167" s="602"/>
      <c r="AL167" s="602"/>
      <c r="AM167" s="602"/>
      <c r="AN167" s="602"/>
      <c r="AO167" s="602"/>
      <c r="AP167" s="602"/>
      <c r="AQ167" s="602"/>
      <c r="AR167" s="602"/>
      <c r="AS167" s="602"/>
      <c r="AT167" s="602"/>
      <c r="AU167" s="602"/>
      <c r="AV167" s="602"/>
      <c r="AW167" s="602"/>
      <c r="AX167" s="602"/>
      <c r="AY167" s="602"/>
      <c r="AZ167" s="602"/>
      <c r="BA167" s="602"/>
      <c r="BB167" s="602"/>
      <c r="BC167" s="602"/>
      <c r="BD167" s="602"/>
      <c r="BE167" s="602"/>
      <c r="BF167" s="602"/>
    </row>
    <row r="168" spans="1:58" x14ac:dyDescent="0.2">
      <c r="A168" s="598"/>
      <c r="B168" s="602"/>
      <c r="C168" s="233" t="s">
        <v>467</v>
      </c>
      <c r="D168" s="597" t="s">
        <v>148</v>
      </c>
      <c r="E168" s="597" t="s">
        <v>87</v>
      </c>
      <c r="F168" s="614" t="s">
        <v>184</v>
      </c>
      <c r="G168" s="234">
        <v>1</v>
      </c>
      <c r="H168" s="625"/>
      <c r="I168" s="420">
        <f>H168*G168</f>
        <v>0</v>
      </c>
      <c r="N168" s="602"/>
      <c r="O168" s="602"/>
      <c r="P168" s="602"/>
      <c r="Q168" s="602"/>
      <c r="R168" s="602"/>
      <c r="S168" s="602"/>
      <c r="T168" s="602"/>
      <c r="U168" s="602"/>
      <c r="V168" s="602"/>
      <c r="W168" s="602"/>
      <c r="X168" s="602"/>
      <c r="Y168" s="602"/>
      <c r="Z168" s="602"/>
      <c r="AA168" s="602"/>
      <c r="AB168" s="602"/>
      <c r="AC168" s="602"/>
      <c r="AD168" s="602"/>
      <c r="AE168" s="602"/>
      <c r="AF168" s="602"/>
      <c r="AG168" s="602"/>
      <c r="AH168" s="602"/>
      <c r="AI168" s="602"/>
      <c r="AJ168" s="602"/>
      <c r="AK168" s="602"/>
      <c r="AL168" s="602"/>
      <c r="AM168" s="602"/>
      <c r="AN168" s="602"/>
      <c r="AO168" s="602"/>
      <c r="AP168" s="602"/>
      <c r="AQ168" s="602"/>
      <c r="AR168" s="602"/>
      <c r="AS168" s="602"/>
      <c r="AT168" s="602"/>
      <c r="AU168" s="602"/>
      <c r="AV168" s="602"/>
      <c r="AW168" s="602"/>
      <c r="AX168" s="602"/>
      <c r="AY168" s="602"/>
      <c r="AZ168" s="602"/>
      <c r="BA168" s="602"/>
      <c r="BB168" s="602"/>
      <c r="BC168" s="602"/>
      <c r="BD168" s="602"/>
      <c r="BE168" s="602"/>
      <c r="BF168" s="602"/>
    </row>
    <row r="169" spans="1:58" x14ac:dyDescent="0.2">
      <c r="A169" s="598"/>
      <c r="B169" s="602"/>
      <c r="C169" s="945" t="s">
        <v>157</v>
      </c>
      <c r="D169" s="946"/>
      <c r="E169" s="946"/>
      <c r="F169" s="947"/>
      <c r="G169" s="947"/>
      <c r="H169" s="948"/>
      <c r="I169" s="637">
        <f>SUM(I164:I168)</f>
        <v>0</v>
      </c>
      <c r="N169" s="602"/>
      <c r="O169" s="602"/>
      <c r="P169" s="602"/>
      <c r="Q169" s="602"/>
      <c r="R169" s="602"/>
      <c r="S169" s="602"/>
      <c r="T169" s="602"/>
      <c r="U169" s="602"/>
      <c r="V169" s="602"/>
      <c r="W169" s="602"/>
      <c r="X169" s="602"/>
      <c r="Y169" s="602"/>
      <c r="Z169" s="602"/>
      <c r="AA169" s="602"/>
      <c r="AB169" s="602"/>
      <c r="AC169" s="602"/>
      <c r="AD169" s="602"/>
      <c r="AE169" s="602"/>
      <c r="AF169" s="602"/>
      <c r="AG169" s="602"/>
      <c r="AH169" s="602"/>
      <c r="AI169" s="602"/>
      <c r="AJ169" s="602"/>
      <c r="AK169" s="602"/>
      <c r="AL169" s="602"/>
      <c r="AM169" s="602"/>
      <c r="AN169" s="602"/>
      <c r="AO169" s="602"/>
      <c r="AP169" s="602"/>
      <c r="AQ169" s="602"/>
      <c r="AR169" s="602"/>
      <c r="AS169" s="602"/>
      <c r="AT169" s="602"/>
      <c r="AU169" s="602"/>
      <c r="AV169" s="602"/>
      <c r="AW169" s="602"/>
      <c r="AX169" s="602"/>
      <c r="AY169" s="602"/>
      <c r="AZ169" s="602"/>
      <c r="BA169" s="602"/>
      <c r="BB169" s="602"/>
      <c r="BC169" s="602"/>
      <c r="BD169" s="602"/>
      <c r="BE169" s="602"/>
      <c r="BF169" s="602"/>
    </row>
    <row r="170" spans="1:58" x14ac:dyDescent="0.2">
      <c r="A170" s="598"/>
      <c r="B170" s="602"/>
      <c r="C170" s="638">
        <v>2.4</v>
      </c>
      <c r="D170" s="639" t="s">
        <v>492</v>
      </c>
      <c r="E170" s="639" t="s">
        <v>493</v>
      </c>
      <c r="F170" s="639"/>
      <c r="G170" s="639"/>
      <c r="H170" s="639"/>
      <c r="I170" s="639"/>
      <c r="N170" s="602"/>
      <c r="O170" s="602"/>
      <c r="P170" s="602"/>
      <c r="Q170" s="602"/>
      <c r="R170" s="602"/>
      <c r="S170" s="602"/>
      <c r="T170" s="602"/>
      <c r="U170" s="602"/>
      <c r="V170" s="602"/>
      <c r="W170" s="602"/>
      <c r="X170" s="602"/>
      <c r="Y170" s="602"/>
      <c r="Z170" s="602"/>
      <c r="AA170" s="602"/>
      <c r="AB170" s="602"/>
      <c r="AC170" s="602"/>
      <c r="AD170" s="602"/>
      <c r="AE170" s="602"/>
      <c r="AF170" s="602"/>
      <c r="AG170" s="602"/>
      <c r="AH170" s="602"/>
      <c r="AI170" s="602"/>
      <c r="AJ170" s="602"/>
      <c r="AK170" s="602"/>
      <c r="AL170" s="602"/>
      <c r="AM170" s="602"/>
      <c r="AN170" s="602"/>
      <c r="AO170" s="602"/>
      <c r="AP170" s="602"/>
      <c r="AQ170" s="602"/>
      <c r="AR170" s="602"/>
      <c r="AS170" s="602"/>
      <c r="AT170" s="602"/>
      <c r="AU170" s="602"/>
      <c r="AV170" s="602"/>
      <c r="AW170" s="602"/>
      <c r="AX170" s="602"/>
      <c r="AY170" s="602"/>
      <c r="AZ170" s="602"/>
      <c r="BA170" s="602"/>
      <c r="BB170" s="602"/>
      <c r="BC170" s="602"/>
      <c r="BD170" s="602"/>
      <c r="BE170" s="602"/>
      <c r="BF170" s="602"/>
    </row>
    <row r="171" spans="1:58" ht="38.25" x14ac:dyDescent="0.2">
      <c r="A171" s="598"/>
      <c r="B171" s="602"/>
      <c r="C171" s="976" t="s">
        <v>494</v>
      </c>
      <c r="D171" s="662" t="s">
        <v>773</v>
      </c>
      <c r="E171" s="662" t="s">
        <v>496</v>
      </c>
      <c r="F171" s="977" t="s">
        <v>3</v>
      </c>
      <c r="G171" s="975">
        <v>100</v>
      </c>
      <c r="H171" s="978"/>
      <c r="I171" s="896">
        <f>H171*G171</f>
        <v>0</v>
      </c>
      <c r="N171" s="602"/>
      <c r="O171" s="602"/>
      <c r="P171" s="602"/>
      <c r="Q171" s="602"/>
      <c r="R171" s="602"/>
      <c r="S171" s="602"/>
      <c r="T171" s="602"/>
      <c r="U171" s="602"/>
      <c r="V171" s="602"/>
      <c r="W171" s="602"/>
      <c r="X171" s="602"/>
      <c r="Y171" s="602"/>
      <c r="Z171" s="602"/>
      <c r="AA171" s="602"/>
      <c r="AB171" s="602"/>
      <c r="AC171" s="602"/>
      <c r="AD171" s="602"/>
      <c r="AE171" s="602"/>
      <c r="AF171" s="602"/>
      <c r="AG171" s="602"/>
      <c r="AH171" s="602"/>
      <c r="AI171" s="602"/>
      <c r="AJ171" s="602"/>
      <c r="AK171" s="602"/>
      <c r="AL171" s="602"/>
      <c r="AM171" s="602"/>
      <c r="AN171" s="602"/>
      <c r="AO171" s="602"/>
      <c r="AP171" s="602"/>
      <c r="AQ171" s="602"/>
      <c r="AR171" s="602"/>
      <c r="AS171" s="602"/>
      <c r="AT171" s="602"/>
      <c r="AU171" s="602"/>
      <c r="AV171" s="602"/>
      <c r="AW171" s="602"/>
      <c r="AX171" s="602"/>
      <c r="AY171" s="602"/>
      <c r="AZ171" s="602"/>
      <c r="BA171" s="602"/>
      <c r="BB171" s="602"/>
      <c r="BC171" s="602"/>
      <c r="BD171" s="602"/>
      <c r="BE171" s="602"/>
      <c r="BF171" s="602"/>
    </row>
    <row r="172" spans="1:58" x14ac:dyDescent="0.2">
      <c r="A172" s="598"/>
      <c r="B172" s="602"/>
      <c r="C172" s="976"/>
      <c r="D172" s="662" t="s">
        <v>774</v>
      </c>
      <c r="E172" s="662" t="s">
        <v>775</v>
      </c>
      <c r="F172" s="977"/>
      <c r="G172" s="975"/>
      <c r="H172" s="978"/>
      <c r="I172" s="896"/>
      <c r="N172" s="602"/>
      <c r="O172" s="602"/>
      <c r="P172" s="602"/>
      <c r="Q172" s="602"/>
      <c r="R172" s="602"/>
      <c r="S172" s="602"/>
      <c r="T172" s="602"/>
      <c r="U172" s="602"/>
      <c r="V172" s="602"/>
      <c r="W172" s="602"/>
      <c r="X172" s="602"/>
      <c r="Y172" s="602"/>
      <c r="Z172" s="602"/>
      <c r="AA172" s="602"/>
      <c r="AB172" s="602"/>
      <c r="AC172" s="602"/>
      <c r="AD172" s="602"/>
      <c r="AE172" s="602"/>
      <c r="AF172" s="602"/>
      <c r="AG172" s="602"/>
      <c r="AH172" s="602"/>
      <c r="AI172" s="602"/>
      <c r="AJ172" s="602"/>
      <c r="AK172" s="602"/>
      <c r="AL172" s="602"/>
      <c r="AM172" s="602"/>
      <c r="AN172" s="602"/>
      <c r="AO172" s="602"/>
      <c r="AP172" s="602"/>
      <c r="AQ172" s="602"/>
      <c r="AR172" s="602"/>
      <c r="AS172" s="602"/>
      <c r="AT172" s="602"/>
      <c r="AU172" s="602"/>
      <c r="AV172" s="602"/>
      <c r="AW172" s="602"/>
      <c r="AX172" s="602"/>
      <c r="AY172" s="602"/>
      <c r="AZ172" s="602"/>
      <c r="BA172" s="602"/>
      <c r="BB172" s="602"/>
      <c r="BC172" s="602"/>
      <c r="BD172" s="602"/>
      <c r="BE172" s="602"/>
      <c r="BF172" s="602"/>
    </row>
    <row r="173" spans="1:58" x14ac:dyDescent="0.2">
      <c r="A173" s="598"/>
      <c r="B173" s="602"/>
      <c r="C173" s="976" t="s">
        <v>497</v>
      </c>
      <c r="D173" s="662" t="s">
        <v>498</v>
      </c>
      <c r="E173" s="662" t="s">
        <v>499</v>
      </c>
      <c r="F173" s="977" t="s">
        <v>151</v>
      </c>
      <c r="G173" s="975">
        <v>25</v>
      </c>
      <c r="H173" s="978"/>
      <c r="I173" s="896">
        <f>H173*G173</f>
        <v>0</v>
      </c>
      <c r="N173" s="602"/>
      <c r="O173" s="602"/>
      <c r="P173" s="602"/>
      <c r="Q173" s="602"/>
      <c r="R173" s="602"/>
      <c r="S173" s="602"/>
      <c r="T173" s="602"/>
      <c r="U173" s="602"/>
      <c r="V173" s="602"/>
      <c r="W173" s="602"/>
      <c r="X173" s="602"/>
      <c r="Y173" s="602"/>
      <c r="Z173" s="602"/>
      <c r="AA173" s="602"/>
      <c r="AB173" s="602"/>
      <c r="AC173" s="602"/>
      <c r="AD173" s="602"/>
      <c r="AE173" s="602"/>
      <c r="AF173" s="602"/>
      <c r="AG173" s="602"/>
      <c r="AH173" s="602"/>
      <c r="AI173" s="602"/>
      <c r="AJ173" s="602"/>
      <c r="AK173" s="602"/>
      <c r="AL173" s="602"/>
      <c r="AM173" s="602"/>
      <c r="AN173" s="602"/>
      <c r="AO173" s="602"/>
      <c r="AP173" s="602"/>
      <c r="AQ173" s="602"/>
      <c r="AR173" s="602"/>
      <c r="AS173" s="602"/>
      <c r="AT173" s="602"/>
      <c r="AU173" s="602"/>
      <c r="AV173" s="602"/>
      <c r="AW173" s="602"/>
      <c r="AX173" s="602"/>
      <c r="AY173" s="602"/>
      <c r="AZ173" s="602"/>
      <c r="BA173" s="602"/>
      <c r="BB173" s="602"/>
      <c r="BC173" s="602"/>
      <c r="BD173" s="602"/>
      <c r="BE173" s="602"/>
      <c r="BF173" s="602"/>
    </row>
    <row r="174" spans="1:58" x14ac:dyDescent="0.2">
      <c r="A174" s="598"/>
      <c r="B174" s="602"/>
      <c r="C174" s="976"/>
      <c r="D174" s="662" t="s">
        <v>500</v>
      </c>
      <c r="E174" s="662" t="s">
        <v>501</v>
      </c>
      <c r="F174" s="977"/>
      <c r="G174" s="975"/>
      <c r="H174" s="978"/>
      <c r="I174" s="896"/>
      <c r="N174" s="602"/>
      <c r="O174" s="602"/>
      <c r="P174" s="602"/>
      <c r="Q174" s="602"/>
      <c r="R174" s="602"/>
      <c r="S174" s="602"/>
      <c r="T174" s="602"/>
      <c r="U174" s="602"/>
      <c r="V174" s="602"/>
      <c r="W174" s="602"/>
      <c r="X174" s="602"/>
      <c r="Y174" s="602"/>
      <c r="Z174" s="602"/>
      <c r="AA174" s="602"/>
      <c r="AB174" s="602"/>
      <c r="AC174" s="602"/>
      <c r="AD174" s="602"/>
      <c r="AE174" s="602"/>
      <c r="AF174" s="602"/>
      <c r="AG174" s="602"/>
      <c r="AH174" s="602"/>
      <c r="AI174" s="602"/>
      <c r="AJ174" s="602"/>
      <c r="AK174" s="602"/>
      <c r="AL174" s="602"/>
      <c r="AM174" s="602"/>
      <c r="AN174" s="602"/>
      <c r="AO174" s="602"/>
      <c r="AP174" s="602"/>
      <c r="AQ174" s="602"/>
      <c r="AR174" s="602"/>
      <c r="AS174" s="602"/>
      <c r="AT174" s="602"/>
      <c r="AU174" s="602"/>
      <c r="AV174" s="602"/>
      <c r="AW174" s="602"/>
      <c r="AX174" s="602"/>
      <c r="AY174" s="602"/>
      <c r="AZ174" s="602"/>
      <c r="BA174" s="602"/>
      <c r="BB174" s="602"/>
      <c r="BC174" s="602"/>
      <c r="BD174" s="602"/>
      <c r="BE174" s="602"/>
      <c r="BF174" s="602"/>
    </row>
    <row r="175" spans="1:58" x14ac:dyDescent="0.2">
      <c r="A175" s="598"/>
      <c r="B175" s="602"/>
      <c r="C175" s="233" t="s">
        <v>502</v>
      </c>
      <c r="D175" s="662" t="s">
        <v>503</v>
      </c>
      <c r="E175" s="597" t="s">
        <v>504</v>
      </c>
      <c r="F175" s="614" t="s">
        <v>151</v>
      </c>
      <c r="G175" s="234">
        <v>10</v>
      </c>
      <c r="H175" s="625"/>
      <c r="I175" s="442">
        <f t="shared" ref="I175:I180" si="6">H175*G175</f>
        <v>0</v>
      </c>
      <c r="N175" s="602"/>
      <c r="O175" s="602"/>
      <c r="P175" s="602"/>
      <c r="Q175" s="602"/>
      <c r="R175" s="602"/>
      <c r="S175" s="602"/>
      <c r="T175" s="602"/>
      <c r="U175" s="602"/>
      <c r="V175" s="602"/>
      <c r="W175" s="602"/>
      <c r="X175" s="602"/>
      <c r="Y175" s="602"/>
      <c r="Z175" s="602"/>
      <c r="AA175" s="602"/>
      <c r="AB175" s="602"/>
      <c r="AC175" s="602"/>
      <c r="AD175" s="602"/>
      <c r="AE175" s="602"/>
      <c r="AF175" s="602"/>
      <c r="AG175" s="602"/>
      <c r="AH175" s="602"/>
      <c r="AI175" s="602"/>
      <c r="AJ175" s="602"/>
      <c r="AK175" s="602"/>
      <c r="AL175" s="602"/>
      <c r="AM175" s="602"/>
      <c r="AN175" s="602"/>
      <c r="AO175" s="602"/>
      <c r="AP175" s="602"/>
      <c r="AQ175" s="602"/>
      <c r="AR175" s="602"/>
      <c r="AS175" s="602"/>
      <c r="AT175" s="602"/>
      <c r="AU175" s="602"/>
      <c r="AV175" s="602"/>
      <c r="AW175" s="602"/>
      <c r="AX175" s="602"/>
      <c r="AY175" s="602"/>
      <c r="AZ175" s="602"/>
      <c r="BA175" s="602"/>
      <c r="BB175" s="602"/>
      <c r="BC175" s="602"/>
      <c r="BD175" s="602"/>
      <c r="BE175" s="602"/>
      <c r="BF175" s="602"/>
    </row>
    <row r="176" spans="1:58" ht="25.5" x14ac:dyDescent="0.2">
      <c r="A176" s="598"/>
      <c r="B176" s="602"/>
      <c r="C176" s="976" t="s">
        <v>505</v>
      </c>
      <c r="D176" s="662" t="s">
        <v>506</v>
      </c>
      <c r="E176" s="597" t="s">
        <v>507</v>
      </c>
      <c r="F176" s="614" t="s">
        <v>151</v>
      </c>
      <c r="G176" s="234">
        <v>50</v>
      </c>
      <c r="H176" s="625"/>
      <c r="I176" s="442">
        <f t="shared" si="6"/>
        <v>0</v>
      </c>
      <c r="N176" s="602"/>
      <c r="O176" s="602"/>
      <c r="P176" s="602"/>
      <c r="Q176" s="602"/>
      <c r="R176" s="602"/>
      <c r="S176" s="602"/>
      <c r="T176" s="602"/>
      <c r="U176" s="602"/>
      <c r="V176" s="602"/>
      <c r="W176" s="602"/>
      <c r="X176" s="602"/>
      <c r="Y176" s="602"/>
      <c r="Z176" s="602"/>
      <c r="AA176" s="602"/>
      <c r="AB176" s="602"/>
      <c r="AC176" s="602"/>
      <c r="AD176" s="602"/>
      <c r="AE176" s="602"/>
      <c r="AF176" s="602"/>
      <c r="AG176" s="602"/>
      <c r="AH176" s="602"/>
      <c r="AI176" s="602"/>
      <c r="AJ176" s="602"/>
      <c r="AK176" s="602"/>
      <c r="AL176" s="602"/>
      <c r="AM176" s="602"/>
      <c r="AN176" s="602"/>
      <c r="AO176" s="602"/>
      <c r="AP176" s="602"/>
      <c r="AQ176" s="602"/>
      <c r="AR176" s="602"/>
      <c r="AS176" s="602"/>
      <c r="AT176" s="602"/>
      <c r="AU176" s="602"/>
      <c r="AV176" s="602"/>
      <c r="AW176" s="602"/>
      <c r="AX176" s="602"/>
      <c r="AY176" s="602"/>
      <c r="AZ176" s="602"/>
      <c r="BA176" s="602"/>
      <c r="BB176" s="602"/>
      <c r="BC176" s="602"/>
      <c r="BD176" s="602"/>
      <c r="BE176" s="602"/>
      <c r="BF176" s="602"/>
    </row>
    <row r="177" spans="1:58" ht="25.5" x14ac:dyDescent="0.2">
      <c r="A177" s="598"/>
      <c r="B177" s="602"/>
      <c r="C177" s="976"/>
      <c r="D177" s="662" t="s">
        <v>509</v>
      </c>
      <c r="E177" s="597" t="s">
        <v>510</v>
      </c>
      <c r="F177" s="614" t="s">
        <v>151</v>
      </c>
      <c r="G177" s="234">
        <v>10</v>
      </c>
      <c r="H177" s="625"/>
      <c r="I177" s="442">
        <f t="shared" si="6"/>
        <v>0</v>
      </c>
      <c r="N177" s="602"/>
      <c r="O177" s="602"/>
      <c r="P177" s="602"/>
      <c r="Q177" s="602"/>
      <c r="R177" s="602"/>
      <c r="S177" s="602"/>
      <c r="T177" s="602"/>
      <c r="U177" s="602"/>
      <c r="V177" s="602"/>
      <c r="W177" s="602"/>
      <c r="X177" s="602"/>
      <c r="Y177" s="602"/>
      <c r="Z177" s="602"/>
      <c r="AA177" s="602"/>
      <c r="AB177" s="602"/>
      <c r="AC177" s="602"/>
      <c r="AD177" s="602"/>
      <c r="AE177" s="602"/>
      <c r="AF177" s="602"/>
      <c r="AG177" s="602"/>
      <c r="AH177" s="602"/>
      <c r="AI177" s="602"/>
      <c r="AJ177" s="602"/>
      <c r="AK177" s="602"/>
      <c r="AL177" s="602"/>
      <c r="AM177" s="602"/>
      <c r="AN177" s="602"/>
      <c r="AO177" s="602"/>
      <c r="AP177" s="602"/>
      <c r="AQ177" s="602"/>
      <c r="AR177" s="602"/>
      <c r="AS177" s="602"/>
      <c r="AT177" s="602"/>
      <c r="AU177" s="602"/>
      <c r="AV177" s="602"/>
      <c r="AW177" s="602"/>
      <c r="AX177" s="602"/>
      <c r="AY177" s="602"/>
      <c r="AZ177" s="602"/>
      <c r="BA177" s="602"/>
      <c r="BB177" s="602"/>
      <c r="BC177" s="602"/>
      <c r="BD177" s="602"/>
      <c r="BE177" s="602"/>
      <c r="BF177" s="602"/>
    </row>
    <row r="178" spans="1:58" ht="25.5" x14ac:dyDescent="0.2">
      <c r="A178" s="598"/>
      <c r="B178" s="602"/>
      <c r="C178" s="233" t="s">
        <v>508</v>
      </c>
      <c r="D178" s="662" t="s">
        <v>512</v>
      </c>
      <c r="E178" s="427" t="s">
        <v>513</v>
      </c>
      <c r="F178" s="614" t="s">
        <v>151</v>
      </c>
      <c r="G178" s="234">
        <v>5</v>
      </c>
      <c r="H178" s="625"/>
      <c r="I178" s="442">
        <f t="shared" si="6"/>
        <v>0</v>
      </c>
      <c r="N178" s="602"/>
      <c r="O178" s="602"/>
      <c r="P178" s="602"/>
      <c r="Q178" s="602"/>
      <c r="R178" s="602"/>
      <c r="S178" s="602"/>
      <c r="T178" s="602"/>
      <c r="U178" s="602"/>
      <c r="V178" s="602"/>
      <c r="W178" s="602"/>
      <c r="X178" s="602"/>
      <c r="Y178" s="602"/>
      <c r="Z178" s="602"/>
      <c r="AA178" s="602"/>
      <c r="AB178" s="602"/>
      <c r="AC178" s="602"/>
      <c r="AD178" s="602"/>
      <c r="AE178" s="602"/>
      <c r="AF178" s="602"/>
      <c r="AG178" s="602"/>
      <c r="AH178" s="602"/>
      <c r="AI178" s="602"/>
      <c r="AJ178" s="602"/>
      <c r="AK178" s="602"/>
      <c r="AL178" s="602"/>
      <c r="AM178" s="602"/>
      <c r="AN178" s="602"/>
      <c r="AO178" s="602"/>
      <c r="AP178" s="602"/>
      <c r="AQ178" s="602"/>
      <c r="AR178" s="602"/>
      <c r="AS178" s="602"/>
      <c r="AT178" s="602"/>
      <c r="AU178" s="602"/>
      <c r="AV178" s="602"/>
      <c r="AW178" s="602"/>
      <c r="AX178" s="602"/>
      <c r="AY178" s="602"/>
      <c r="AZ178" s="602"/>
      <c r="BA178" s="602"/>
      <c r="BB178" s="602"/>
      <c r="BC178" s="602"/>
      <c r="BD178" s="602"/>
      <c r="BE178" s="602"/>
      <c r="BF178" s="602"/>
    </row>
    <row r="179" spans="1:58" ht="38.25" x14ac:dyDescent="0.2">
      <c r="A179" s="598"/>
      <c r="B179" s="602"/>
      <c r="C179" s="233" t="s">
        <v>511</v>
      </c>
      <c r="D179" s="662" t="s">
        <v>515</v>
      </c>
      <c r="E179" s="58" t="s">
        <v>516</v>
      </c>
      <c r="F179" s="614" t="s">
        <v>151</v>
      </c>
      <c r="G179" s="234">
        <v>1</v>
      </c>
      <c r="H179" s="625"/>
      <c r="I179" s="442">
        <f t="shared" si="6"/>
        <v>0</v>
      </c>
      <c r="N179" s="602"/>
      <c r="O179" s="602"/>
      <c r="P179" s="602"/>
      <c r="Q179" s="602"/>
      <c r="R179" s="602"/>
      <c r="S179" s="602"/>
      <c r="T179" s="602"/>
      <c r="U179" s="602"/>
      <c r="V179" s="602"/>
      <c r="W179" s="602"/>
      <c r="X179" s="602"/>
      <c r="Y179" s="602"/>
      <c r="Z179" s="602"/>
      <c r="AA179" s="602"/>
      <c r="AB179" s="602"/>
      <c r="AC179" s="602"/>
      <c r="AD179" s="602"/>
      <c r="AE179" s="602"/>
      <c r="AF179" s="602"/>
      <c r="AG179" s="602"/>
      <c r="AH179" s="602"/>
      <c r="AI179" s="602"/>
      <c r="AJ179" s="602"/>
      <c r="AK179" s="602"/>
      <c r="AL179" s="602"/>
      <c r="AM179" s="602"/>
      <c r="AN179" s="602"/>
      <c r="AO179" s="602"/>
      <c r="AP179" s="602"/>
      <c r="AQ179" s="602"/>
      <c r="AR179" s="602"/>
      <c r="AS179" s="602"/>
      <c r="AT179" s="602"/>
      <c r="AU179" s="602"/>
      <c r="AV179" s="602"/>
      <c r="AW179" s="602"/>
      <c r="AX179" s="602"/>
      <c r="AY179" s="602"/>
      <c r="AZ179" s="602"/>
      <c r="BA179" s="602"/>
      <c r="BB179" s="602"/>
      <c r="BC179" s="602"/>
      <c r="BD179" s="602"/>
      <c r="BE179" s="602"/>
      <c r="BF179" s="602"/>
    </row>
    <row r="180" spans="1:58" x14ac:dyDescent="0.2">
      <c r="A180" s="598"/>
      <c r="B180" s="602"/>
      <c r="C180" s="233" t="s">
        <v>514</v>
      </c>
      <c r="D180" s="427" t="s">
        <v>517</v>
      </c>
      <c r="E180" s="597" t="s">
        <v>518</v>
      </c>
      <c r="F180" s="614" t="s">
        <v>184</v>
      </c>
      <c r="G180" s="234">
        <v>1</v>
      </c>
      <c r="H180" s="625"/>
      <c r="I180" s="442">
        <f t="shared" si="6"/>
        <v>0</v>
      </c>
      <c r="N180" s="602"/>
      <c r="O180" s="602"/>
      <c r="P180" s="602"/>
      <c r="Q180" s="602"/>
      <c r="R180" s="602"/>
      <c r="S180" s="602"/>
      <c r="T180" s="602"/>
      <c r="U180" s="602"/>
      <c r="V180" s="602"/>
      <c r="W180" s="602"/>
      <c r="X180" s="602"/>
      <c r="Y180" s="602"/>
      <c r="Z180" s="602"/>
      <c r="AA180" s="602"/>
      <c r="AB180" s="602"/>
      <c r="AC180" s="602"/>
      <c r="AD180" s="602"/>
      <c r="AE180" s="602"/>
      <c r="AF180" s="602"/>
      <c r="AG180" s="602"/>
      <c r="AH180" s="602"/>
      <c r="AI180" s="602"/>
      <c r="AJ180" s="602"/>
      <c r="AK180" s="602"/>
      <c r="AL180" s="602"/>
      <c r="AM180" s="602"/>
      <c r="AN180" s="602"/>
      <c r="AO180" s="602"/>
      <c r="AP180" s="602"/>
      <c r="AQ180" s="602"/>
      <c r="AR180" s="602"/>
      <c r="AS180" s="602"/>
      <c r="AT180" s="602"/>
      <c r="AU180" s="602"/>
      <c r="AV180" s="602"/>
      <c r="AW180" s="602"/>
      <c r="AX180" s="602"/>
      <c r="AY180" s="602"/>
      <c r="AZ180" s="602"/>
      <c r="BA180" s="602"/>
      <c r="BB180" s="602"/>
      <c r="BC180" s="602"/>
      <c r="BD180" s="602"/>
      <c r="BE180" s="602"/>
      <c r="BF180" s="602"/>
    </row>
    <row r="181" spans="1:58" x14ac:dyDescent="0.2">
      <c r="A181" s="598"/>
      <c r="B181" s="602"/>
      <c r="C181" s="982" t="s">
        <v>185</v>
      </c>
      <c r="D181" s="983"/>
      <c r="E181" s="983"/>
      <c r="F181" s="983"/>
      <c r="G181" s="983"/>
      <c r="H181" s="983"/>
      <c r="I181" s="672">
        <f>SUM(I171:I180)</f>
        <v>0</v>
      </c>
      <c r="N181" s="602"/>
      <c r="O181" s="602"/>
      <c r="P181" s="602"/>
      <c r="Q181" s="602"/>
      <c r="R181" s="602"/>
      <c r="S181" s="602"/>
      <c r="T181" s="602"/>
      <c r="U181" s="602"/>
      <c r="V181" s="602"/>
      <c r="W181" s="602"/>
      <c r="X181" s="602"/>
      <c r="Y181" s="602"/>
      <c r="Z181" s="602"/>
      <c r="AA181" s="602"/>
      <c r="AB181" s="602"/>
      <c r="AC181" s="602"/>
      <c r="AD181" s="602"/>
      <c r="AE181" s="602"/>
      <c r="AF181" s="602"/>
      <c r="AG181" s="602"/>
      <c r="AH181" s="602"/>
      <c r="AI181" s="602"/>
      <c r="AJ181" s="602"/>
      <c r="AK181" s="602"/>
      <c r="AL181" s="602"/>
      <c r="AM181" s="602"/>
      <c r="AN181" s="602"/>
      <c r="AO181" s="602"/>
      <c r="AP181" s="602"/>
      <c r="AQ181" s="602"/>
      <c r="AR181" s="602"/>
      <c r="AS181" s="602"/>
      <c r="AT181" s="602"/>
      <c r="AU181" s="602"/>
      <c r="AV181" s="602"/>
      <c r="AW181" s="602"/>
      <c r="AX181" s="602"/>
      <c r="AY181" s="602"/>
      <c r="AZ181" s="602"/>
      <c r="BA181" s="602"/>
      <c r="BB181" s="602"/>
      <c r="BC181" s="602"/>
      <c r="BD181" s="602"/>
      <c r="BE181" s="602"/>
      <c r="BF181" s="602"/>
    </row>
    <row r="182" spans="1:58" ht="15.75" x14ac:dyDescent="0.25">
      <c r="A182" s="598"/>
      <c r="B182" s="602"/>
      <c r="C182" s="709" t="s">
        <v>10</v>
      </c>
      <c r="D182" s="710" t="s">
        <v>103</v>
      </c>
      <c r="E182" s="711" t="s">
        <v>56</v>
      </c>
      <c r="F182" s="712"/>
      <c r="G182" s="712"/>
      <c r="H182" s="713"/>
      <c r="I182" s="714">
        <f>I181+I169+I162+I144</f>
        <v>0</v>
      </c>
      <c r="N182" s="602"/>
      <c r="O182" s="602"/>
      <c r="P182" s="602"/>
      <c r="Q182" s="602"/>
      <c r="R182" s="602"/>
      <c r="S182" s="602"/>
      <c r="T182" s="602"/>
      <c r="U182" s="602"/>
      <c r="V182" s="602"/>
      <c r="W182" s="602"/>
      <c r="X182" s="602"/>
      <c r="Y182" s="602"/>
      <c r="Z182" s="602"/>
      <c r="AA182" s="602"/>
      <c r="AB182" s="602"/>
      <c r="AC182" s="602"/>
      <c r="AD182" s="602"/>
      <c r="AE182" s="602"/>
      <c r="AF182" s="602"/>
      <c r="AG182" s="602"/>
      <c r="AH182" s="602"/>
      <c r="AI182" s="602"/>
      <c r="AJ182" s="602"/>
      <c r="AK182" s="602"/>
      <c r="AL182" s="602"/>
      <c r="AM182" s="602"/>
      <c r="AN182" s="602"/>
      <c r="AO182" s="602"/>
      <c r="AP182" s="602"/>
      <c r="AQ182" s="602"/>
      <c r="AR182" s="602"/>
      <c r="AS182" s="602"/>
      <c r="AT182" s="602"/>
      <c r="AU182" s="602"/>
      <c r="AV182" s="602"/>
      <c r="AW182" s="602"/>
      <c r="AX182" s="602"/>
      <c r="AY182" s="602"/>
      <c r="AZ182" s="602"/>
      <c r="BA182" s="602"/>
      <c r="BB182" s="602"/>
      <c r="BC182" s="602"/>
      <c r="BD182" s="602"/>
      <c r="BE182" s="602"/>
      <c r="BF182" s="602"/>
    </row>
    <row r="183" spans="1:58" ht="4.5" customHeight="1" x14ac:dyDescent="0.25">
      <c r="B183" s="602"/>
      <c r="C183" s="631"/>
      <c r="D183" s="631"/>
      <c r="E183" s="632"/>
      <c r="F183" s="633"/>
      <c r="G183" s="633"/>
      <c r="H183" s="633"/>
      <c r="I183" s="634"/>
    </row>
    <row r="184" spans="1:58" ht="15.75" x14ac:dyDescent="0.2">
      <c r="B184" s="602"/>
      <c r="C184" s="450">
        <v>3</v>
      </c>
      <c r="D184" s="367" t="s">
        <v>104</v>
      </c>
      <c r="E184" s="876" t="s">
        <v>77</v>
      </c>
      <c r="F184" s="877"/>
      <c r="G184" s="877"/>
      <c r="H184" s="877"/>
      <c r="I184" s="878"/>
    </row>
    <row r="185" spans="1:58" ht="40.9" customHeight="1" x14ac:dyDescent="0.2">
      <c r="B185" s="602"/>
      <c r="C185" s="610" t="s">
        <v>155</v>
      </c>
      <c r="D185" s="611" t="s">
        <v>105</v>
      </c>
      <c r="E185" s="611" t="s">
        <v>40</v>
      </c>
      <c r="F185" s="612" t="s">
        <v>175</v>
      </c>
      <c r="G185" s="610" t="s">
        <v>174</v>
      </c>
      <c r="H185" s="369" t="s">
        <v>176</v>
      </c>
      <c r="I185" s="613" t="s">
        <v>156</v>
      </c>
    </row>
    <row r="186" spans="1:58" x14ac:dyDescent="0.2">
      <c r="B186" s="602"/>
      <c r="C186" s="612" t="s">
        <v>41</v>
      </c>
      <c r="D186" s="612" t="s">
        <v>42</v>
      </c>
      <c r="E186" s="614" t="s">
        <v>43</v>
      </c>
      <c r="F186" s="497" t="s">
        <v>44</v>
      </c>
      <c r="G186" s="615" t="s">
        <v>45</v>
      </c>
      <c r="H186" s="371" t="s">
        <v>46</v>
      </c>
      <c r="I186" s="616" t="s">
        <v>47</v>
      </c>
    </row>
    <row r="187" spans="1:58" ht="15.75" x14ac:dyDescent="0.25">
      <c r="B187" s="602"/>
      <c r="C187" s="528">
        <v>3.1</v>
      </c>
      <c r="D187" s="454" t="s">
        <v>153</v>
      </c>
      <c r="E187" s="454" t="s">
        <v>154</v>
      </c>
      <c r="F187" s="454"/>
      <c r="G187" s="454"/>
      <c r="H187" s="454"/>
      <c r="I187" s="454"/>
    </row>
    <row r="188" spans="1:58" ht="38.25" x14ac:dyDescent="0.2">
      <c r="B188" s="602"/>
      <c r="C188" s="497" t="s">
        <v>11</v>
      </c>
      <c r="D188" s="427" t="s">
        <v>903</v>
      </c>
      <c r="E188" s="427" t="s">
        <v>904</v>
      </c>
      <c r="F188" s="497" t="s">
        <v>550</v>
      </c>
      <c r="G188" s="665">
        <v>1</v>
      </c>
      <c r="H188" s="715"/>
      <c r="I188" s="716">
        <f>G188*H188</f>
        <v>0</v>
      </c>
    </row>
    <row r="189" spans="1:58" ht="51" x14ac:dyDescent="0.2">
      <c r="B189" s="602"/>
      <c r="C189" s="497" t="s">
        <v>12</v>
      </c>
      <c r="D189" s="211" t="s">
        <v>785</v>
      </c>
      <c r="E189" s="211" t="s">
        <v>786</v>
      </c>
      <c r="F189" s="497" t="s">
        <v>550</v>
      </c>
      <c r="G189" s="665">
        <v>1</v>
      </c>
      <c r="H189" s="715"/>
      <c r="I189" s="716">
        <f>G189*H189</f>
        <v>0</v>
      </c>
    </row>
    <row r="190" spans="1:58" ht="25.5" x14ac:dyDescent="0.2">
      <c r="B190" s="602"/>
      <c r="C190" s="984" t="s">
        <v>13</v>
      </c>
      <c r="D190" s="717" t="s">
        <v>242</v>
      </c>
      <c r="E190" s="213" t="s">
        <v>243</v>
      </c>
      <c r="F190" s="233"/>
      <c r="G190" s="622"/>
      <c r="H190" s="718"/>
      <c r="I190" s="652"/>
    </row>
    <row r="191" spans="1:58" x14ac:dyDescent="0.2">
      <c r="B191" s="602"/>
      <c r="C191" s="985"/>
      <c r="D191" s="213" t="s">
        <v>905</v>
      </c>
      <c r="E191" s="213" t="s">
        <v>905</v>
      </c>
      <c r="F191" s="233" t="s">
        <v>263</v>
      </c>
      <c r="G191" s="622">
        <v>1</v>
      </c>
      <c r="H191" s="248"/>
      <c r="I191" s="577">
        <f>H191*G191</f>
        <v>0</v>
      </c>
    </row>
    <row r="192" spans="1:58" x14ac:dyDescent="0.2">
      <c r="B192" s="602"/>
      <c r="C192" s="985"/>
      <c r="D192" s="213" t="s">
        <v>906</v>
      </c>
      <c r="E192" s="213" t="s">
        <v>906</v>
      </c>
      <c r="F192" s="233" t="s">
        <v>263</v>
      </c>
      <c r="G192" s="622">
        <v>1</v>
      </c>
      <c r="H192" s="248"/>
      <c r="I192" s="577">
        <f>H192*G192</f>
        <v>0</v>
      </c>
    </row>
    <row r="193" spans="2:11" x14ac:dyDescent="0.2">
      <c r="B193" s="602"/>
      <c r="C193" s="986"/>
      <c r="D193" s="213" t="s">
        <v>907</v>
      </c>
      <c r="E193" s="213" t="s">
        <v>907</v>
      </c>
      <c r="F193" s="233" t="s">
        <v>263</v>
      </c>
      <c r="G193" s="622">
        <v>1</v>
      </c>
      <c r="H193" s="248"/>
      <c r="I193" s="577">
        <f>H193*G193</f>
        <v>0</v>
      </c>
    </row>
    <row r="194" spans="2:11" ht="25.5" x14ac:dyDescent="0.2">
      <c r="B194" s="602"/>
      <c r="C194" s="984" t="s">
        <v>19</v>
      </c>
      <c r="D194" s="465" t="s">
        <v>214</v>
      </c>
      <c r="E194" s="483" t="s">
        <v>796</v>
      </c>
      <c r="F194" s="139"/>
      <c r="G194" s="140"/>
      <c r="H194" s="476"/>
      <c r="I194" s="476"/>
    </row>
    <row r="195" spans="2:11" x14ac:dyDescent="0.2">
      <c r="B195" s="602"/>
      <c r="C195" s="986"/>
      <c r="D195" s="465" t="s">
        <v>244</v>
      </c>
      <c r="E195" s="465" t="s">
        <v>244</v>
      </c>
      <c r="F195" s="139" t="s">
        <v>3</v>
      </c>
      <c r="G195" s="140">
        <v>50</v>
      </c>
      <c r="H195" s="484"/>
      <c r="I195" s="476">
        <f>H195*G195</f>
        <v>0</v>
      </c>
    </row>
    <row r="196" spans="2:11" ht="51" x14ac:dyDescent="0.2">
      <c r="B196" s="602"/>
      <c r="C196" s="984" t="s">
        <v>162</v>
      </c>
      <c r="D196" s="461" t="s">
        <v>781</v>
      </c>
      <c r="E196" s="462" t="s">
        <v>782</v>
      </c>
      <c r="F196" s="233" t="s">
        <v>263</v>
      </c>
      <c r="G196" s="622">
        <v>17</v>
      </c>
      <c r="H196" s="248"/>
      <c r="I196" s="458">
        <f>H196*G196</f>
        <v>0</v>
      </c>
    </row>
    <row r="197" spans="2:11" x14ac:dyDescent="0.2">
      <c r="B197" s="602"/>
      <c r="C197" s="986"/>
      <c r="D197" s="228" t="s">
        <v>783</v>
      </c>
      <c r="E197" s="211" t="s">
        <v>784</v>
      </c>
      <c r="F197" s="233" t="s">
        <v>263</v>
      </c>
      <c r="G197" s="622">
        <v>17</v>
      </c>
      <c r="H197" s="248"/>
      <c r="I197" s="458">
        <f>H197*G197</f>
        <v>0</v>
      </c>
    </row>
    <row r="198" spans="2:11" ht="30" x14ac:dyDescent="0.25">
      <c r="B198" s="602"/>
      <c r="C198" s="984" t="s">
        <v>163</v>
      </c>
      <c r="D198" s="427" t="s">
        <v>908</v>
      </c>
      <c r="E198" s="719" t="s">
        <v>909</v>
      </c>
      <c r="F198" s="497" t="s">
        <v>550</v>
      </c>
      <c r="G198" s="720">
        <v>1</v>
      </c>
      <c r="H198" s="721"/>
      <c r="I198" s="722">
        <f>H198*G198</f>
        <v>0</v>
      </c>
    </row>
    <row r="199" spans="2:11" ht="25.5" x14ac:dyDescent="0.2">
      <c r="B199" s="602"/>
      <c r="C199" s="986"/>
      <c r="D199" s="230" t="s">
        <v>152</v>
      </c>
      <c r="E199" s="213" t="s">
        <v>61</v>
      </c>
      <c r="F199" s="266" t="s">
        <v>151</v>
      </c>
      <c r="G199" s="622">
        <v>8</v>
      </c>
      <c r="H199" s="222"/>
      <c r="I199" s="577">
        <f>H199*G199</f>
        <v>0</v>
      </c>
    </row>
    <row r="200" spans="2:11" x14ac:dyDescent="0.2">
      <c r="B200" s="602"/>
      <c r="C200" s="615"/>
      <c r="D200" s="987" t="s">
        <v>910</v>
      </c>
      <c r="E200" s="988"/>
      <c r="F200" s="988"/>
      <c r="G200" s="988"/>
      <c r="H200" s="988"/>
      <c r="I200" s="723">
        <f>SUM(I187:I199)</f>
        <v>0</v>
      </c>
    </row>
    <row r="201" spans="2:11" ht="15" customHeight="1" x14ac:dyDescent="0.2">
      <c r="B201" s="602"/>
      <c r="C201" s="198">
        <v>3.2</v>
      </c>
      <c r="D201" s="724" t="s">
        <v>158</v>
      </c>
      <c r="E201" s="989" t="s">
        <v>159</v>
      </c>
      <c r="F201" s="990"/>
      <c r="G201" s="990"/>
      <c r="H201" s="990"/>
      <c r="I201" s="991"/>
    </row>
    <row r="202" spans="2:11" ht="46.9" customHeight="1" x14ac:dyDescent="0.2">
      <c r="B202" s="602"/>
      <c r="C202" s="202" t="s">
        <v>18</v>
      </c>
      <c r="D202" s="725" t="s">
        <v>911</v>
      </c>
      <c r="E202" s="416" t="s">
        <v>912</v>
      </c>
      <c r="F202" s="139" t="s">
        <v>550</v>
      </c>
      <c r="G202" s="659">
        <v>1</v>
      </c>
      <c r="H202" s="726"/>
      <c r="I202" s="726">
        <f>G202*H202</f>
        <v>0</v>
      </c>
    </row>
    <row r="203" spans="2:11" ht="164.45" customHeight="1" x14ac:dyDescent="0.2">
      <c r="B203" s="602"/>
      <c r="C203" s="202" t="s">
        <v>483</v>
      </c>
      <c r="D203" s="478" t="s">
        <v>913</v>
      </c>
      <c r="E203" s="465" t="s">
        <v>914</v>
      </c>
      <c r="F203" s="479" t="s">
        <v>263</v>
      </c>
      <c r="G203" s="659">
        <v>1</v>
      </c>
      <c r="H203" s="480"/>
      <c r="I203" s="480">
        <f t="shared" ref="I203:I210" si="7">H203*G203</f>
        <v>0</v>
      </c>
      <c r="K203" s="727"/>
    </row>
    <row r="204" spans="2:11" ht="38.25" x14ac:dyDescent="0.2">
      <c r="B204" s="602"/>
      <c r="C204" s="202" t="s">
        <v>164</v>
      </c>
      <c r="D204" s="211" t="s">
        <v>160</v>
      </c>
      <c r="E204" s="465" t="s">
        <v>161</v>
      </c>
      <c r="F204" s="244" t="s">
        <v>337</v>
      </c>
      <c r="G204" s="728">
        <v>20</v>
      </c>
      <c r="H204" s="729"/>
      <c r="I204" s="730">
        <f t="shared" si="7"/>
        <v>0</v>
      </c>
    </row>
    <row r="205" spans="2:11" x14ac:dyDescent="0.2">
      <c r="B205" s="602"/>
      <c r="C205" s="202" t="s">
        <v>187</v>
      </c>
      <c r="D205" s="64" t="s">
        <v>915</v>
      </c>
      <c r="E205" s="213" t="s">
        <v>916</v>
      </c>
      <c r="F205" s="233" t="s">
        <v>263</v>
      </c>
      <c r="G205" s="622">
        <v>6</v>
      </c>
      <c r="H205" s="480"/>
      <c r="I205" s="480">
        <f t="shared" si="7"/>
        <v>0</v>
      </c>
    </row>
    <row r="206" spans="2:11" ht="38.25" x14ac:dyDescent="0.2">
      <c r="B206" s="602"/>
      <c r="C206" s="202" t="s">
        <v>264</v>
      </c>
      <c r="D206" s="731" t="s">
        <v>917</v>
      </c>
      <c r="E206" s="732" t="s">
        <v>918</v>
      </c>
      <c r="F206" s="233" t="s">
        <v>263</v>
      </c>
      <c r="G206" s="622">
        <v>1</v>
      </c>
      <c r="H206" s="480"/>
      <c r="I206" s="480">
        <f t="shared" si="7"/>
        <v>0</v>
      </c>
    </row>
    <row r="207" spans="2:11" ht="51" x14ac:dyDescent="0.2">
      <c r="B207" s="602"/>
      <c r="C207" s="202" t="s">
        <v>192</v>
      </c>
      <c r="D207" s="253" t="s">
        <v>226</v>
      </c>
      <c r="E207" s="733" t="s">
        <v>227</v>
      </c>
      <c r="F207" s="497" t="s">
        <v>313</v>
      </c>
      <c r="G207" s="255">
        <v>1</v>
      </c>
      <c r="H207" s="734"/>
      <c r="I207" s="734">
        <f t="shared" si="7"/>
        <v>0</v>
      </c>
    </row>
    <row r="208" spans="2:11" ht="25.5" x14ac:dyDescent="0.2">
      <c r="B208" s="602"/>
      <c r="C208" s="202" t="s">
        <v>297</v>
      </c>
      <c r="D208" s="211" t="s">
        <v>210</v>
      </c>
      <c r="E208" s="250" t="s">
        <v>810</v>
      </c>
      <c r="F208" s="497" t="s">
        <v>550</v>
      </c>
      <c r="G208" s="622">
        <v>1</v>
      </c>
      <c r="H208" s="235"/>
      <c r="I208" s="481">
        <f t="shared" si="7"/>
        <v>0</v>
      </c>
    </row>
    <row r="209" spans="2:58" x14ac:dyDescent="0.2">
      <c r="B209" s="602"/>
      <c r="C209" s="202" t="s">
        <v>193</v>
      </c>
      <c r="D209" s="228" t="s">
        <v>919</v>
      </c>
      <c r="E209" s="499" t="s">
        <v>920</v>
      </c>
      <c r="F209" s="497" t="s">
        <v>550</v>
      </c>
      <c r="G209" s="622">
        <v>1</v>
      </c>
      <c r="H209" s="235"/>
      <c r="I209" s="481">
        <f t="shared" si="7"/>
        <v>0</v>
      </c>
    </row>
    <row r="210" spans="2:58" ht="25.5" x14ac:dyDescent="0.2">
      <c r="B210" s="602"/>
      <c r="C210" s="202" t="s">
        <v>194</v>
      </c>
      <c r="D210" s="228" t="s">
        <v>646</v>
      </c>
      <c r="E210" s="250" t="s">
        <v>647</v>
      </c>
      <c r="F210" s="233" t="s">
        <v>787</v>
      </c>
      <c r="G210" s="622">
        <v>1</v>
      </c>
      <c r="H210" s="735"/>
      <c r="I210" s="480">
        <f t="shared" si="7"/>
        <v>0</v>
      </c>
    </row>
    <row r="211" spans="2:58" ht="15" customHeight="1" x14ac:dyDescent="0.2">
      <c r="B211" s="602"/>
      <c r="C211" s="950" t="s">
        <v>157</v>
      </c>
      <c r="D211" s="946"/>
      <c r="E211" s="946"/>
      <c r="F211" s="946"/>
      <c r="G211" s="946"/>
      <c r="H211" s="951"/>
      <c r="I211" s="736">
        <f>SUM(I202:I210)</f>
        <v>0</v>
      </c>
      <c r="J211" s="595"/>
      <c r="K211" s="595"/>
    </row>
    <row r="212" spans="2:58" ht="15" customHeight="1" x14ac:dyDescent="0.25">
      <c r="B212" s="602"/>
      <c r="C212" s="709" t="s">
        <v>10</v>
      </c>
      <c r="D212" s="737" t="s">
        <v>106</v>
      </c>
      <c r="E212" s="711" t="s">
        <v>78</v>
      </c>
      <c r="F212" s="712"/>
      <c r="G212" s="712"/>
      <c r="H212" s="713"/>
      <c r="I212" s="714">
        <f>I211+I200</f>
        <v>0</v>
      </c>
    </row>
    <row r="213" spans="2:58" ht="15.75" x14ac:dyDescent="0.25">
      <c r="C213" s="603"/>
      <c r="D213" s="603"/>
      <c r="E213" s="589"/>
      <c r="F213" s="589"/>
      <c r="G213" s="589"/>
      <c r="H213" s="589"/>
      <c r="I213" s="641"/>
      <c r="N213" s="602"/>
      <c r="O213" s="602"/>
      <c r="P213" s="602"/>
      <c r="Q213" s="602"/>
      <c r="R213" s="602"/>
      <c r="S213" s="602"/>
      <c r="T213" s="602"/>
      <c r="U213" s="602"/>
      <c r="V213" s="602"/>
      <c r="W213" s="602"/>
      <c r="X213" s="602"/>
      <c r="Y213" s="602"/>
      <c r="Z213" s="602"/>
      <c r="AA213" s="602"/>
      <c r="AB213" s="602"/>
      <c r="AC213" s="602"/>
      <c r="AD213" s="602"/>
      <c r="AE213" s="602"/>
      <c r="AF213" s="602"/>
      <c r="AG213" s="602"/>
      <c r="AH213" s="602"/>
      <c r="AI213" s="602"/>
      <c r="AJ213" s="602"/>
      <c r="AK213" s="602"/>
      <c r="AL213" s="602"/>
      <c r="AM213" s="602"/>
      <c r="AN213" s="602"/>
      <c r="AO213" s="602"/>
      <c r="AP213" s="602"/>
      <c r="AQ213" s="602"/>
      <c r="AR213" s="602"/>
      <c r="AS213" s="602"/>
      <c r="AT213" s="602"/>
      <c r="AU213" s="602"/>
      <c r="AV213" s="602"/>
      <c r="AW213" s="602"/>
      <c r="AX213" s="602"/>
      <c r="AY213" s="602"/>
      <c r="AZ213" s="602"/>
      <c r="BA213" s="602"/>
      <c r="BB213" s="602"/>
      <c r="BC213" s="602"/>
      <c r="BD213" s="602"/>
      <c r="BE213" s="602"/>
      <c r="BF213" s="602"/>
    </row>
    <row r="214" spans="2:58" ht="15.75" x14ac:dyDescent="0.25">
      <c r="C214" s="603"/>
      <c r="D214" s="603"/>
      <c r="E214" s="589"/>
      <c r="F214" s="589"/>
      <c r="G214" s="589"/>
      <c r="H214" s="589"/>
      <c r="I214" s="641"/>
      <c r="N214" s="602"/>
      <c r="O214" s="602"/>
      <c r="P214" s="602"/>
      <c r="Q214" s="602"/>
      <c r="R214" s="602"/>
      <c r="S214" s="602"/>
      <c r="T214" s="602"/>
      <c r="U214" s="602"/>
      <c r="V214" s="602"/>
      <c r="W214" s="602"/>
      <c r="X214" s="602"/>
      <c r="Y214" s="602"/>
      <c r="Z214" s="602"/>
      <c r="AA214" s="602"/>
      <c r="AB214" s="602"/>
      <c r="AC214" s="602"/>
      <c r="AD214" s="602"/>
      <c r="AE214" s="602"/>
      <c r="AF214" s="602"/>
      <c r="AG214" s="602"/>
      <c r="AH214" s="602"/>
      <c r="AI214" s="602"/>
      <c r="AJ214" s="602"/>
      <c r="AK214" s="602"/>
      <c r="AL214" s="602"/>
      <c r="AM214" s="602"/>
      <c r="AN214" s="602"/>
      <c r="AO214" s="602"/>
      <c r="AP214" s="602"/>
      <c r="AQ214" s="602"/>
      <c r="AR214" s="602"/>
      <c r="AS214" s="602"/>
      <c r="AT214" s="602"/>
      <c r="AU214" s="602"/>
      <c r="AV214" s="602"/>
      <c r="AW214" s="602"/>
      <c r="AX214" s="602"/>
      <c r="AY214" s="602"/>
      <c r="AZ214" s="602"/>
      <c r="BA214" s="602"/>
      <c r="BB214" s="602"/>
      <c r="BC214" s="602"/>
      <c r="BD214" s="602"/>
      <c r="BE214" s="602"/>
      <c r="BF214" s="602"/>
    </row>
    <row r="215" spans="2:58" ht="15.75" x14ac:dyDescent="0.25">
      <c r="C215" s="603"/>
      <c r="D215" s="603"/>
      <c r="E215" s="589"/>
      <c r="F215" s="589"/>
      <c r="G215" s="589"/>
      <c r="H215" s="589"/>
      <c r="I215" s="641"/>
      <c r="N215" s="602"/>
      <c r="O215" s="602"/>
      <c r="P215" s="602"/>
      <c r="Q215" s="602"/>
      <c r="R215" s="602"/>
      <c r="S215" s="602"/>
      <c r="T215" s="602"/>
      <c r="U215" s="602"/>
      <c r="V215" s="602"/>
      <c r="W215" s="602"/>
      <c r="X215" s="602"/>
      <c r="Y215" s="602"/>
      <c r="Z215" s="602"/>
      <c r="AA215" s="602"/>
      <c r="AB215" s="602"/>
      <c r="AC215" s="602"/>
      <c r="AD215" s="602"/>
      <c r="AE215" s="602"/>
      <c r="AF215" s="602"/>
      <c r="AG215" s="602"/>
      <c r="AH215" s="602"/>
      <c r="AI215" s="602"/>
      <c r="AJ215" s="602"/>
      <c r="AK215" s="602"/>
      <c r="AL215" s="602"/>
      <c r="AM215" s="602"/>
      <c r="AN215" s="602"/>
      <c r="AO215" s="602"/>
      <c r="AP215" s="602"/>
      <c r="AQ215" s="602"/>
      <c r="AR215" s="602"/>
      <c r="AS215" s="602"/>
      <c r="AT215" s="602"/>
      <c r="AU215" s="602"/>
      <c r="AV215" s="602"/>
      <c r="AW215" s="602"/>
      <c r="AX215" s="602"/>
      <c r="AY215" s="602"/>
      <c r="AZ215" s="602"/>
      <c r="BA215" s="602"/>
      <c r="BB215" s="602"/>
      <c r="BC215" s="602"/>
      <c r="BD215" s="602"/>
      <c r="BE215" s="602"/>
      <c r="BF215" s="602"/>
    </row>
    <row r="216" spans="2:58" x14ac:dyDescent="0.2">
      <c r="E216" s="599"/>
      <c r="F216" s="599"/>
      <c r="G216" s="599"/>
      <c r="H216" s="599"/>
      <c r="I216" s="599"/>
    </row>
    <row r="217" spans="2:58" ht="21" customHeight="1" x14ac:dyDescent="0.2">
      <c r="C217" s="89"/>
      <c r="D217" s="89"/>
      <c r="E217" s="992"/>
      <c r="F217" s="992"/>
      <c r="G217" s="992"/>
      <c r="H217" s="992"/>
      <c r="I217" s="642"/>
    </row>
    <row r="218" spans="2:58" ht="21" customHeight="1" x14ac:dyDescent="0.2">
      <c r="C218" s="643" t="s">
        <v>83</v>
      </c>
      <c r="D218" s="643" t="s">
        <v>107</v>
      </c>
      <c r="E218" s="979" t="s">
        <v>57</v>
      </c>
      <c r="F218" s="980"/>
      <c r="G218" s="980"/>
      <c r="H218" s="981"/>
      <c r="I218" s="644" t="s">
        <v>59</v>
      </c>
    </row>
    <row r="219" spans="2:58" ht="15.75" x14ac:dyDescent="0.25">
      <c r="C219" s="16">
        <v>1</v>
      </c>
      <c r="D219" s="33" t="str">
        <f>D10</f>
        <v xml:space="preserve">ARCHITECTURE WORKS </v>
      </c>
      <c r="E219" s="929" t="str">
        <f>E10</f>
        <v>PUNËT E ARKITEKTURËS</v>
      </c>
      <c r="F219" s="930"/>
      <c r="G219" s="930"/>
      <c r="H219" s="931"/>
      <c r="I219" s="596">
        <f>I126</f>
        <v>0</v>
      </c>
    </row>
    <row r="220" spans="2:58" ht="15.75" x14ac:dyDescent="0.25">
      <c r="C220" s="16">
        <v>2</v>
      </c>
      <c r="D220" s="33" t="str">
        <f>D128</f>
        <v>ELECTICAL WORKS</v>
      </c>
      <c r="E220" s="929" t="str">
        <f>E128</f>
        <v>PUNËT ELEKTRIKE</v>
      </c>
      <c r="F220" s="930"/>
      <c r="G220" s="930"/>
      <c r="H220" s="931"/>
      <c r="I220" s="596">
        <f>I182</f>
        <v>0</v>
      </c>
    </row>
    <row r="221" spans="2:58" ht="15.75" x14ac:dyDescent="0.25">
      <c r="C221" s="16">
        <v>3</v>
      </c>
      <c r="D221" s="33" t="str">
        <f>D184</f>
        <v>MECHANICAL WORKS</v>
      </c>
      <c r="E221" s="929" t="str">
        <f>E184</f>
        <v>PUNËT MAKINERIKE</v>
      </c>
      <c r="F221" s="930"/>
      <c r="G221" s="930"/>
      <c r="H221" s="931"/>
      <c r="I221" s="596">
        <f>I212</f>
        <v>0</v>
      </c>
    </row>
    <row r="222" spans="2:58" ht="15.75" x14ac:dyDescent="0.25">
      <c r="C222" s="607"/>
      <c r="D222" s="607"/>
      <c r="E222" s="993"/>
      <c r="F222" s="993"/>
      <c r="G222" s="993"/>
      <c r="H222" s="994"/>
      <c r="I222" s="738"/>
    </row>
    <row r="223" spans="2:58" ht="20.25" customHeight="1" x14ac:dyDescent="0.2">
      <c r="C223" s="995" t="s">
        <v>60</v>
      </c>
      <c r="D223" s="996"/>
      <c r="E223" s="996"/>
      <c r="F223" s="996"/>
      <c r="G223" s="996"/>
      <c r="H223" s="997"/>
      <c r="I223" s="739">
        <f>I219+I220+I221</f>
        <v>0</v>
      </c>
    </row>
    <row r="224" spans="2:58" ht="15.75" x14ac:dyDescent="0.25">
      <c r="E224" s="606"/>
    </row>
    <row r="225" spans="4:9" ht="15.75" x14ac:dyDescent="0.2">
      <c r="D225" s="1021" t="s">
        <v>989</v>
      </c>
      <c r="E225" s="1021"/>
      <c r="G225" s="584"/>
      <c r="H225" s="645"/>
      <c r="I225" s="740"/>
    </row>
    <row r="226" spans="4:9" x14ac:dyDescent="0.2">
      <c r="E226" s="741"/>
      <c r="F226" s="742"/>
      <c r="G226" s="585"/>
      <c r="H226" s="743"/>
    </row>
    <row r="227" spans="4:9" x14ac:dyDescent="0.2">
      <c r="E227" s="591"/>
      <c r="F227" s="744"/>
      <c r="G227" s="744"/>
      <c r="H227" s="743"/>
    </row>
    <row r="228" spans="4:9" ht="15.75" x14ac:dyDescent="0.2">
      <c r="F228" s="745"/>
      <c r="G228" s="586"/>
      <c r="H228" s="746"/>
      <c r="I228" s="747"/>
    </row>
    <row r="229" spans="4:9" x14ac:dyDescent="0.2">
      <c r="H229" s="748"/>
    </row>
  </sheetData>
  <mergeCells count="61">
    <mergeCell ref="D225:E225"/>
    <mergeCell ref="E219:H219"/>
    <mergeCell ref="E220:H220"/>
    <mergeCell ref="E221:H221"/>
    <mergeCell ref="E222:H222"/>
    <mergeCell ref="C223:H223"/>
    <mergeCell ref="E218:H218"/>
    <mergeCell ref="C176:C177"/>
    <mergeCell ref="C181:H181"/>
    <mergeCell ref="E184:I184"/>
    <mergeCell ref="C190:C193"/>
    <mergeCell ref="C194:C195"/>
    <mergeCell ref="C196:C197"/>
    <mergeCell ref="C198:C199"/>
    <mergeCell ref="D200:H200"/>
    <mergeCell ref="E201:I201"/>
    <mergeCell ref="C211:H211"/>
    <mergeCell ref="E217:H217"/>
    <mergeCell ref="I171:I172"/>
    <mergeCell ref="C173:C174"/>
    <mergeCell ref="F173:F174"/>
    <mergeCell ref="G173:G174"/>
    <mergeCell ref="H173:H174"/>
    <mergeCell ref="I173:I174"/>
    <mergeCell ref="C171:C172"/>
    <mergeCell ref="F171:F172"/>
    <mergeCell ref="G171:G172"/>
    <mergeCell ref="H171:H172"/>
    <mergeCell ref="C125:H125"/>
    <mergeCell ref="E126:H126"/>
    <mergeCell ref="C144:H144"/>
    <mergeCell ref="C162:H162"/>
    <mergeCell ref="C169:H169"/>
    <mergeCell ref="I70:I86"/>
    <mergeCell ref="C89:H89"/>
    <mergeCell ref="C96:H96"/>
    <mergeCell ref="E97:I97"/>
    <mergeCell ref="C103:C109"/>
    <mergeCell ref="C114:H114"/>
    <mergeCell ref="C43:H43"/>
    <mergeCell ref="C47:C62"/>
    <mergeCell ref="C63:C64"/>
    <mergeCell ref="C65:C66"/>
    <mergeCell ref="C67:H67"/>
    <mergeCell ref="C70:C86"/>
    <mergeCell ref="F70:F86"/>
    <mergeCell ref="G70:G86"/>
    <mergeCell ref="H70:H86"/>
    <mergeCell ref="E10:I10"/>
    <mergeCell ref="C18:H18"/>
    <mergeCell ref="C22:C40"/>
    <mergeCell ref="F22:F33"/>
    <mergeCell ref="G22:G33"/>
    <mergeCell ref="H22:H33"/>
    <mergeCell ref="I22:I33"/>
    <mergeCell ref="C8:I8"/>
    <mergeCell ref="C2:I2"/>
    <mergeCell ref="C3:D3"/>
    <mergeCell ref="E3:I3"/>
    <mergeCell ref="C6:D6"/>
    <mergeCell ref="C7:I7"/>
  </mergeCells>
  <pageMargins left="0.7" right="0.7" top="0.75" bottom="0.75" header="0.3" footer="0.3"/>
  <pageSetup paperSize="9"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025C0E-36FF-4833-8BB8-82D9B86710B8}">
  <dimension ref="A1:BL233"/>
  <sheetViews>
    <sheetView topLeftCell="B214" zoomScale="85" zoomScaleNormal="85" zoomScaleSheetLayoutView="120" workbookViewId="0">
      <selection activeCell="E245" sqref="E245"/>
    </sheetView>
  </sheetViews>
  <sheetFormatPr defaultRowHeight="15" x14ac:dyDescent="0.2"/>
  <cols>
    <col min="1" max="1" width="0.42578125" style="599" hidden="1" customWidth="1"/>
    <col min="2" max="2" width="2.28515625" style="599" customWidth="1"/>
    <col min="3" max="3" width="8.140625" style="599" customWidth="1"/>
    <col min="4" max="4" width="51.28515625" style="599" customWidth="1"/>
    <col min="5" max="5" width="51.42578125" style="600" customWidth="1"/>
    <col min="6" max="6" width="10.5703125" style="601" customWidth="1"/>
    <col min="7" max="7" width="9.28515625" style="601" customWidth="1"/>
    <col min="8" max="8" width="12" style="601" customWidth="1"/>
    <col min="9" max="9" width="12.42578125" style="601" customWidth="1"/>
    <col min="10" max="10" width="42.85546875" style="648" customWidth="1"/>
    <col min="11" max="11" width="15.140625" style="599" bestFit="1" customWidth="1"/>
    <col min="12" max="12" width="33.5703125" style="599" customWidth="1"/>
    <col min="13" max="218" width="8.85546875" style="599"/>
    <col min="219" max="219" width="5.42578125" style="599" customWidth="1"/>
    <col min="220" max="220" width="43.85546875" style="599" customWidth="1"/>
    <col min="221" max="221" width="7.5703125" style="599" bestFit="1" customWidth="1"/>
    <col min="222" max="222" width="8.7109375" style="599" customWidth="1"/>
    <col min="223" max="223" width="11" style="599" customWidth="1"/>
    <col min="224" max="224" width="24" style="599" customWidth="1"/>
    <col min="225" max="474" width="8.85546875" style="599"/>
    <col min="475" max="475" width="5.42578125" style="599" customWidth="1"/>
    <col min="476" max="476" width="43.85546875" style="599" customWidth="1"/>
    <col min="477" max="477" width="7.5703125" style="599" bestFit="1" customWidth="1"/>
    <col min="478" max="478" width="8.7109375" style="599" customWidth="1"/>
    <col min="479" max="479" width="11" style="599" customWidth="1"/>
    <col min="480" max="480" width="24" style="599" customWidth="1"/>
    <col min="481" max="730" width="8.85546875" style="599"/>
    <col min="731" max="731" width="5.42578125" style="599" customWidth="1"/>
    <col min="732" max="732" width="43.85546875" style="599" customWidth="1"/>
    <col min="733" max="733" width="7.5703125" style="599" bestFit="1" customWidth="1"/>
    <col min="734" max="734" width="8.7109375" style="599" customWidth="1"/>
    <col min="735" max="735" width="11" style="599" customWidth="1"/>
    <col min="736" max="736" width="24" style="599" customWidth="1"/>
    <col min="737" max="986" width="8.85546875" style="599"/>
    <col min="987" max="987" width="5.42578125" style="599" customWidth="1"/>
    <col min="988" max="988" width="43.85546875" style="599" customWidth="1"/>
    <col min="989" max="989" width="7.5703125" style="599" bestFit="1" customWidth="1"/>
    <col min="990" max="990" width="8.7109375" style="599" customWidth="1"/>
    <col min="991" max="991" width="11" style="599" customWidth="1"/>
    <col min="992" max="992" width="24" style="599" customWidth="1"/>
    <col min="993" max="1242" width="8.85546875" style="599"/>
    <col min="1243" max="1243" width="5.42578125" style="599" customWidth="1"/>
    <col min="1244" max="1244" width="43.85546875" style="599" customWidth="1"/>
    <col min="1245" max="1245" width="7.5703125" style="599" bestFit="1" customWidth="1"/>
    <col min="1246" max="1246" width="8.7109375" style="599" customWidth="1"/>
    <col min="1247" max="1247" width="11" style="599" customWidth="1"/>
    <col min="1248" max="1248" width="24" style="599" customWidth="1"/>
    <col min="1249" max="1498" width="8.85546875" style="599"/>
    <col min="1499" max="1499" width="5.42578125" style="599" customWidth="1"/>
    <col min="1500" max="1500" width="43.85546875" style="599" customWidth="1"/>
    <col min="1501" max="1501" width="7.5703125" style="599" bestFit="1" customWidth="1"/>
    <col min="1502" max="1502" width="8.7109375" style="599" customWidth="1"/>
    <col min="1503" max="1503" width="11" style="599" customWidth="1"/>
    <col min="1504" max="1504" width="24" style="599" customWidth="1"/>
    <col min="1505" max="1754" width="8.85546875" style="599"/>
    <col min="1755" max="1755" width="5.42578125" style="599" customWidth="1"/>
    <col min="1756" max="1756" width="43.85546875" style="599" customWidth="1"/>
    <col min="1757" max="1757" width="7.5703125" style="599" bestFit="1" customWidth="1"/>
    <col min="1758" max="1758" width="8.7109375" style="599" customWidth="1"/>
    <col min="1759" max="1759" width="11" style="599" customWidth="1"/>
    <col min="1760" max="1760" width="24" style="599" customWidth="1"/>
    <col min="1761" max="2010" width="8.85546875" style="599"/>
    <col min="2011" max="2011" width="5.42578125" style="599" customWidth="1"/>
    <col min="2012" max="2012" width="43.85546875" style="599" customWidth="1"/>
    <col min="2013" max="2013" width="7.5703125" style="599" bestFit="1" customWidth="1"/>
    <col min="2014" max="2014" width="8.7109375" style="599" customWidth="1"/>
    <col min="2015" max="2015" width="11" style="599" customWidth="1"/>
    <col min="2016" max="2016" width="24" style="599" customWidth="1"/>
    <col min="2017" max="2266" width="8.85546875" style="599"/>
    <col min="2267" max="2267" width="5.42578125" style="599" customWidth="1"/>
    <col min="2268" max="2268" width="43.85546875" style="599" customWidth="1"/>
    <col min="2269" max="2269" width="7.5703125" style="599" bestFit="1" customWidth="1"/>
    <col min="2270" max="2270" width="8.7109375" style="599" customWidth="1"/>
    <col min="2271" max="2271" width="11" style="599" customWidth="1"/>
    <col min="2272" max="2272" width="24" style="599" customWidth="1"/>
    <col min="2273" max="2522" width="8.85546875" style="599"/>
    <col min="2523" max="2523" width="5.42578125" style="599" customWidth="1"/>
    <col min="2524" max="2524" width="43.85546875" style="599" customWidth="1"/>
    <col min="2525" max="2525" width="7.5703125" style="599" bestFit="1" customWidth="1"/>
    <col min="2526" max="2526" width="8.7109375" style="599" customWidth="1"/>
    <col min="2527" max="2527" width="11" style="599" customWidth="1"/>
    <col min="2528" max="2528" width="24" style="599" customWidth="1"/>
    <col min="2529" max="2778" width="8.85546875" style="599"/>
    <col min="2779" max="2779" width="5.42578125" style="599" customWidth="1"/>
    <col min="2780" max="2780" width="43.85546875" style="599" customWidth="1"/>
    <col min="2781" max="2781" width="7.5703125" style="599" bestFit="1" customWidth="1"/>
    <col min="2782" max="2782" width="8.7109375" style="599" customWidth="1"/>
    <col min="2783" max="2783" width="11" style="599" customWidth="1"/>
    <col min="2784" max="2784" width="24" style="599" customWidth="1"/>
    <col min="2785" max="3034" width="8.85546875" style="599"/>
    <col min="3035" max="3035" width="5.42578125" style="599" customWidth="1"/>
    <col min="3036" max="3036" width="43.85546875" style="599" customWidth="1"/>
    <col min="3037" max="3037" width="7.5703125" style="599" bestFit="1" customWidth="1"/>
    <col min="3038" max="3038" width="8.7109375" style="599" customWidth="1"/>
    <col min="3039" max="3039" width="11" style="599" customWidth="1"/>
    <col min="3040" max="3040" width="24" style="599" customWidth="1"/>
    <col min="3041" max="3290" width="8.85546875" style="599"/>
    <col min="3291" max="3291" width="5.42578125" style="599" customWidth="1"/>
    <col min="3292" max="3292" width="43.85546875" style="599" customWidth="1"/>
    <col min="3293" max="3293" width="7.5703125" style="599" bestFit="1" customWidth="1"/>
    <col min="3294" max="3294" width="8.7109375" style="599" customWidth="1"/>
    <col min="3295" max="3295" width="11" style="599" customWidth="1"/>
    <col min="3296" max="3296" width="24" style="599" customWidth="1"/>
    <col min="3297" max="3546" width="8.85546875" style="599"/>
    <col min="3547" max="3547" width="5.42578125" style="599" customWidth="1"/>
    <col min="3548" max="3548" width="43.85546875" style="599" customWidth="1"/>
    <col min="3549" max="3549" width="7.5703125" style="599" bestFit="1" customWidth="1"/>
    <col min="3550" max="3550" width="8.7109375" style="599" customWidth="1"/>
    <col min="3551" max="3551" width="11" style="599" customWidth="1"/>
    <col min="3552" max="3552" width="24" style="599" customWidth="1"/>
    <col min="3553" max="3802" width="8.85546875" style="599"/>
    <col min="3803" max="3803" width="5.42578125" style="599" customWidth="1"/>
    <col min="3804" max="3804" width="43.85546875" style="599" customWidth="1"/>
    <col min="3805" max="3805" width="7.5703125" style="599" bestFit="1" customWidth="1"/>
    <col min="3806" max="3806" width="8.7109375" style="599" customWidth="1"/>
    <col min="3807" max="3807" width="11" style="599" customWidth="1"/>
    <col min="3808" max="3808" width="24" style="599" customWidth="1"/>
    <col min="3809" max="4058" width="8.85546875" style="599"/>
    <col min="4059" max="4059" width="5.42578125" style="599" customWidth="1"/>
    <col min="4060" max="4060" width="43.85546875" style="599" customWidth="1"/>
    <col min="4061" max="4061" width="7.5703125" style="599" bestFit="1" customWidth="1"/>
    <col min="4062" max="4062" width="8.7109375" style="599" customWidth="1"/>
    <col min="4063" max="4063" width="11" style="599" customWidth="1"/>
    <col min="4064" max="4064" width="24" style="599" customWidth="1"/>
    <col min="4065" max="4314" width="8.85546875" style="599"/>
    <col min="4315" max="4315" width="5.42578125" style="599" customWidth="1"/>
    <col min="4316" max="4316" width="43.85546875" style="599" customWidth="1"/>
    <col min="4317" max="4317" width="7.5703125" style="599" bestFit="1" customWidth="1"/>
    <col min="4318" max="4318" width="8.7109375" style="599" customWidth="1"/>
    <col min="4319" max="4319" width="11" style="599" customWidth="1"/>
    <col min="4320" max="4320" width="24" style="599" customWidth="1"/>
    <col min="4321" max="4570" width="8.85546875" style="599"/>
    <col min="4571" max="4571" width="5.42578125" style="599" customWidth="1"/>
    <col min="4572" max="4572" width="43.85546875" style="599" customWidth="1"/>
    <col min="4573" max="4573" width="7.5703125" style="599" bestFit="1" customWidth="1"/>
    <col min="4574" max="4574" width="8.7109375" style="599" customWidth="1"/>
    <col min="4575" max="4575" width="11" style="599" customWidth="1"/>
    <col min="4576" max="4576" width="24" style="599" customWidth="1"/>
    <col min="4577" max="4826" width="8.85546875" style="599"/>
    <col min="4827" max="4827" width="5.42578125" style="599" customWidth="1"/>
    <col min="4828" max="4828" width="43.85546875" style="599" customWidth="1"/>
    <col min="4829" max="4829" width="7.5703125" style="599" bestFit="1" customWidth="1"/>
    <col min="4830" max="4830" width="8.7109375" style="599" customWidth="1"/>
    <col min="4831" max="4831" width="11" style="599" customWidth="1"/>
    <col min="4832" max="4832" width="24" style="599" customWidth="1"/>
    <col min="4833" max="5082" width="8.85546875" style="599"/>
    <col min="5083" max="5083" width="5.42578125" style="599" customWidth="1"/>
    <col min="5084" max="5084" width="43.85546875" style="599" customWidth="1"/>
    <col min="5085" max="5085" width="7.5703125" style="599" bestFit="1" customWidth="1"/>
    <col min="5086" max="5086" width="8.7109375" style="599" customWidth="1"/>
    <col min="5087" max="5087" width="11" style="599" customWidth="1"/>
    <col min="5088" max="5088" width="24" style="599" customWidth="1"/>
    <col min="5089" max="5338" width="8.85546875" style="599"/>
    <col min="5339" max="5339" width="5.42578125" style="599" customWidth="1"/>
    <col min="5340" max="5340" width="43.85546875" style="599" customWidth="1"/>
    <col min="5341" max="5341" width="7.5703125" style="599" bestFit="1" customWidth="1"/>
    <col min="5342" max="5342" width="8.7109375" style="599" customWidth="1"/>
    <col min="5343" max="5343" width="11" style="599" customWidth="1"/>
    <col min="5344" max="5344" width="24" style="599" customWidth="1"/>
    <col min="5345" max="5594" width="8.85546875" style="599"/>
    <col min="5595" max="5595" width="5.42578125" style="599" customWidth="1"/>
    <col min="5596" max="5596" width="43.85546875" style="599" customWidth="1"/>
    <col min="5597" max="5597" width="7.5703125" style="599" bestFit="1" customWidth="1"/>
    <col min="5598" max="5598" width="8.7109375" style="599" customWidth="1"/>
    <col min="5599" max="5599" width="11" style="599" customWidth="1"/>
    <col min="5600" max="5600" width="24" style="599" customWidth="1"/>
    <col min="5601" max="5850" width="8.85546875" style="599"/>
    <col min="5851" max="5851" width="5.42578125" style="599" customWidth="1"/>
    <col min="5852" max="5852" width="43.85546875" style="599" customWidth="1"/>
    <col min="5853" max="5853" width="7.5703125" style="599" bestFit="1" customWidth="1"/>
    <col min="5854" max="5854" width="8.7109375" style="599" customWidth="1"/>
    <col min="5855" max="5855" width="11" style="599" customWidth="1"/>
    <col min="5856" max="5856" width="24" style="599" customWidth="1"/>
    <col min="5857" max="6106" width="8.85546875" style="599"/>
    <col min="6107" max="6107" width="5.42578125" style="599" customWidth="1"/>
    <col min="6108" max="6108" width="43.85546875" style="599" customWidth="1"/>
    <col min="6109" max="6109" width="7.5703125" style="599" bestFit="1" customWidth="1"/>
    <col min="6110" max="6110" width="8.7109375" style="599" customWidth="1"/>
    <col min="6111" max="6111" width="11" style="599" customWidth="1"/>
    <col min="6112" max="6112" width="24" style="599" customWidth="1"/>
    <col min="6113" max="6362" width="8.85546875" style="599"/>
    <col min="6363" max="6363" width="5.42578125" style="599" customWidth="1"/>
    <col min="6364" max="6364" width="43.85546875" style="599" customWidth="1"/>
    <col min="6365" max="6365" width="7.5703125" style="599" bestFit="1" customWidth="1"/>
    <col min="6366" max="6366" width="8.7109375" style="599" customWidth="1"/>
    <col min="6367" max="6367" width="11" style="599" customWidth="1"/>
    <col min="6368" max="6368" width="24" style="599" customWidth="1"/>
    <col min="6369" max="6618" width="8.85546875" style="599"/>
    <col min="6619" max="6619" width="5.42578125" style="599" customWidth="1"/>
    <col min="6620" max="6620" width="43.85546875" style="599" customWidth="1"/>
    <col min="6621" max="6621" width="7.5703125" style="599" bestFit="1" customWidth="1"/>
    <col min="6622" max="6622" width="8.7109375" style="599" customWidth="1"/>
    <col min="6623" max="6623" width="11" style="599" customWidth="1"/>
    <col min="6624" max="6624" width="24" style="599" customWidth="1"/>
    <col min="6625" max="6874" width="8.85546875" style="599"/>
    <col min="6875" max="6875" width="5.42578125" style="599" customWidth="1"/>
    <col min="6876" max="6876" width="43.85546875" style="599" customWidth="1"/>
    <col min="6877" max="6877" width="7.5703125" style="599" bestFit="1" customWidth="1"/>
    <col min="6878" max="6878" width="8.7109375" style="599" customWidth="1"/>
    <col min="6879" max="6879" width="11" style="599" customWidth="1"/>
    <col min="6880" max="6880" width="24" style="599" customWidth="1"/>
    <col min="6881" max="7130" width="8.85546875" style="599"/>
    <col min="7131" max="7131" width="5.42578125" style="599" customWidth="1"/>
    <col min="7132" max="7132" width="43.85546875" style="599" customWidth="1"/>
    <col min="7133" max="7133" width="7.5703125" style="599" bestFit="1" customWidth="1"/>
    <col min="7134" max="7134" width="8.7109375" style="599" customWidth="1"/>
    <col min="7135" max="7135" width="11" style="599" customWidth="1"/>
    <col min="7136" max="7136" width="24" style="599" customWidth="1"/>
    <col min="7137" max="7386" width="8.85546875" style="599"/>
    <col min="7387" max="7387" width="5.42578125" style="599" customWidth="1"/>
    <col min="7388" max="7388" width="43.85546875" style="599" customWidth="1"/>
    <col min="7389" max="7389" width="7.5703125" style="599" bestFit="1" customWidth="1"/>
    <col min="7390" max="7390" width="8.7109375" style="599" customWidth="1"/>
    <col min="7391" max="7391" width="11" style="599" customWidth="1"/>
    <col min="7392" max="7392" width="24" style="599" customWidth="1"/>
    <col min="7393" max="7642" width="8.85546875" style="599"/>
    <col min="7643" max="7643" width="5.42578125" style="599" customWidth="1"/>
    <col min="7644" max="7644" width="43.85546875" style="599" customWidth="1"/>
    <col min="7645" max="7645" width="7.5703125" style="599" bestFit="1" customWidth="1"/>
    <col min="7646" max="7646" width="8.7109375" style="599" customWidth="1"/>
    <col min="7647" max="7647" width="11" style="599" customWidth="1"/>
    <col min="7648" max="7648" width="24" style="599" customWidth="1"/>
    <col min="7649" max="7898" width="8.85546875" style="599"/>
    <col min="7899" max="7899" width="5.42578125" style="599" customWidth="1"/>
    <col min="7900" max="7900" width="43.85546875" style="599" customWidth="1"/>
    <col min="7901" max="7901" width="7.5703125" style="599" bestFit="1" customWidth="1"/>
    <col min="7902" max="7902" width="8.7109375" style="599" customWidth="1"/>
    <col min="7903" max="7903" width="11" style="599" customWidth="1"/>
    <col min="7904" max="7904" width="24" style="599" customWidth="1"/>
    <col min="7905" max="8154" width="8.85546875" style="599"/>
    <col min="8155" max="8155" width="5.42578125" style="599" customWidth="1"/>
    <col min="8156" max="8156" width="43.85546875" style="599" customWidth="1"/>
    <col min="8157" max="8157" width="7.5703125" style="599" bestFit="1" customWidth="1"/>
    <col min="8158" max="8158" width="8.7109375" style="599" customWidth="1"/>
    <col min="8159" max="8159" width="11" style="599" customWidth="1"/>
    <col min="8160" max="8160" width="24" style="599" customWidth="1"/>
    <col min="8161" max="8410" width="8.85546875" style="599"/>
    <col min="8411" max="8411" width="5.42578125" style="599" customWidth="1"/>
    <col min="8412" max="8412" width="43.85546875" style="599" customWidth="1"/>
    <col min="8413" max="8413" width="7.5703125" style="599" bestFit="1" customWidth="1"/>
    <col min="8414" max="8414" width="8.7109375" style="599" customWidth="1"/>
    <col min="8415" max="8415" width="11" style="599" customWidth="1"/>
    <col min="8416" max="8416" width="24" style="599" customWidth="1"/>
    <col min="8417" max="8666" width="8.85546875" style="599"/>
    <col min="8667" max="8667" width="5.42578125" style="599" customWidth="1"/>
    <col min="8668" max="8668" width="43.85546875" style="599" customWidth="1"/>
    <col min="8669" max="8669" width="7.5703125" style="599" bestFit="1" customWidth="1"/>
    <col min="8670" max="8670" width="8.7109375" style="599" customWidth="1"/>
    <col min="8671" max="8671" width="11" style="599" customWidth="1"/>
    <col min="8672" max="8672" width="24" style="599" customWidth="1"/>
    <col min="8673" max="8922" width="8.85546875" style="599"/>
    <col min="8923" max="8923" width="5.42578125" style="599" customWidth="1"/>
    <col min="8924" max="8924" width="43.85546875" style="599" customWidth="1"/>
    <col min="8925" max="8925" width="7.5703125" style="599" bestFit="1" customWidth="1"/>
    <col min="8926" max="8926" width="8.7109375" style="599" customWidth="1"/>
    <col min="8927" max="8927" width="11" style="599" customWidth="1"/>
    <col min="8928" max="8928" width="24" style="599" customWidth="1"/>
    <col min="8929" max="9178" width="8.85546875" style="599"/>
    <col min="9179" max="9179" width="5.42578125" style="599" customWidth="1"/>
    <col min="9180" max="9180" width="43.85546875" style="599" customWidth="1"/>
    <col min="9181" max="9181" width="7.5703125" style="599" bestFit="1" customWidth="1"/>
    <col min="9182" max="9182" width="8.7109375" style="599" customWidth="1"/>
    <col min="9183" max="9183" width="11" style="599" customWidth="1"/>
    <col min="9184" max="9184" width="24" style="599" customWidth="1"/>
    <col min="9185" max="9434" width="8.85546875" style="599"/>
    <col min="9435" max="9435" width="5.42578125" style="599" customWidth="1"/>
    <col min="9436" max="9436" width="43.85546875" style="599" customWidth="1"/>
    <col min="9437" max="9437" width="7.5703125" style="599" bestFit="1" customWidth="1"/>
    <col min="9438" max="9438" width="8.7109375" style="599" customWidth="1"/>
    <col min="9439" max="9439" width="11" style="599" customWidth="1"/>
    <col min="9440" max="9440" width="24" style="599" customWidth="1"/>
    <col min="9441" max="9690" width="8.85546875" style="599"/>
    <col min="9691" max="9691" width="5.42578125" style="599" customWidth="1"/>
    <col min="9692" max="9692" width="43.85546875" style="599" customWidth="1"/>
    <col min="9693" max="9693" width="7.5703125" style="599" bestFit="1" customWidth="1"/>
    <col min="9694" max="9694" width="8.7109375" style="599" customWidth="1"/>
    <col min="9695" max="9695" width="11" style="599" customWidth="1"/>
    <col min="9696" max="9696" width="24" style="599" customWidth="1"/>
    <col min="9697" max="9946" width="8.85546875" style="599"/>
    <col min="9947" max="9947" width="5.42578125" style="599" customWidth="1"/>
    <col min="9948" max="9948" width="43.85546875" style="599" customWidth="1"/>
    <col min="9949" max="9949" width="7.5703125" style="599" bestFit="1" customWidth="1"/>
    <col min="9950" max="9950" width="8.7109375" style="599" customWidth="1"/>
    <col min="9951" max="9951" width="11" style="599" customWidth="1"/>
    <col min="9952" max="9952" width="24" style="599" customWidth="1"/>
    <col min="9953" max="10202" width="8.85546875" style="599"/>
    <col min="10203" max="10203" width="5.42578125" style="599" customWidth="1"/>
    <col min="10204" max="10204" width="43.85546875" style="599" customWidth="1"/>
    <col min="10205" max="10205" width="7.5703125" style="599" bestFit="1" customWidth="1"/>
    <col min="10206" max="10206" width="8.7109375" style="599" customWidth="1"/>
    <col min="10207" max="10207" width="11" style="599" customWidth="1"/>
    <col min="10208" max="10208" width="24" style="599" customWidth="1"/>
    <col min="10209" max="10458" width="8.85546875" style="599"/>
    <col min="10459" max="10459" width="5.42578125" style="599" customWidth="1"/>
    <col min="10460" max="10460" width="43.85546875" style="599" customWidth="1"/>
    <col min="10461" max="10461" width="7.5703125" style="599" bestFit="1" customWidth="1"/>
    <col min="10462" max="10462" width="8.7109375" style="599" customWidth="1"/>
    <col min="10463" max="10463" width="11" style="599" customWidth="1"/>
    <col min="10464" max="10464" width="24" style="599" customWidth="1"/>
    <col min="10465" max="10714" width="8.85546875" style="599"/>
    <col min="10715" max="10715" width="5.42578125" style="599" customWidth="1"/>
    <col min="10716" max="10716" width="43.85546875" style="599" customWidth="1"/>
    <col min="10717" max="10717" width="7.5703125" style="599" bestFit="1" customWidth="1"/>
    <col min="10718" max="10718" width="8.7109375" style="599" customWidth="1"/>
    <col min="10719" max="10719" width="11" style="599" customWidth="1"/>
    <col min="10720" max="10720" width="24" style="599" customWidth="1"/>
    <col min="10721" max="10970" width="8.85546875" style="599"/>
    <col min="10971" max="10971" width="5.42578125" style="599" customWidth="1"/>
    <col min="10972" max="10972" width="43.85546875" style="599" customWidth="1"/>
    <col min="10973" max="10973" width="7.5703125" style="599" bestFit="1" customWidth="1"/>
    <col min="10974" max="10974" width="8.7109375" style="599" customWidth="1"/>
    <col min="10975" max="10975" width="11" style="599" customWidth="1"/>
    <col min="10976" max="10976" width="24" style="599" customWidth="1"/>
    <col min="10977" max="11226" width="8.85546875" style="599"/>
    <col min="11227" max="11227" width="5.42578125" style="599" customWidth="1"/>
    <col min="11228" max="11228" width="43.85546875" style="599" customWidth="1"/>
    <col min="11229" max="11229" width="7.5703125" style="599" bestFit="1" customWidth="1"/>
    <col min="11230" max="11230" width="8.7109375" style="599" customWidth="1"/>
    <col min="11231" max="11231" width="11" style="599" customWidth="1"/>
    <col min="11232" max="11232" width="24" style="599" customWidth="1"/>
    <col min="11233" max="11482" width="8.85546875" style="599"/>
    <col min="11483" max="11483" width="5.42578125" style="599" customWidth="1"/>
    <col min="11484" max="11484" width="43.85546875" style="599" customWidth="1"/>
    <col min="11485" max="11485" width="7.5703125" style="599" bestFit="1" customWidth="1"/>
    <col min="11486" max="11486" width="8.7109375" style="599" customWidth="1"/>
    <col min="11487" max="11487" width="11" style="599" customWidth="1"/>
    <col min="11488" max="11488" width="24" style="599" customWidth="1"/>
    <col min="11489" max="11738" width="8.85546875" style="599"/>
    <col min="11739" max="11739" width="5.42578125" style="599" customWidth="1"/>
    <col min="11740" max="11740" width="43.85546875" style="599" customWidth="1"/>
    <col min="11741" max="11741" width="7.5703125" style="599" bestFit="1" customWidth="1"/>
    <col min="11742" max="11742" width="8.7109375" style="599" customWidth="1"/>
    <col min="11743" max="11743" width="11" style="599" customWidth="1"/>
    <col min="11744" max="11744" width="24" style="599" customWidth="1"/>
    <col min="11745" max="11994" width="8.85546875" style="599"/>
    <col min="11995" max="11995" width="5.42578125" style="599" customWidth="1"/>
    <col min="11996" max="11996" width="43.85546875" style="599" customWidth="1"/>
    <col min="11997" max="11997" width="7.5703125" style="599" bestFit="1" customWidth="1"/>
    <col min="11998" max="11998" width="8.7109375" style="599" customWidth="1"/>
    <col min="11999" max="11999" width="11" style="599" customWidth="1"/>
    <col min="12000" max="12000" width="24" style="599" customWidth="1"/>
    <col min="12001" max="12250" width="8.85546875" style="599"/>
    <col min="12251" max="12251" width="5.42578125" style="599" customWidth="1"/>
    <col min="12252" max="12252" width="43.85546875" style="599" customWidth="1"/>
    <col min="12253" max="12253" width="7.5703125" style="599" bestFit="1" customWidth="1"/>
    <col min="12254" max="12254" width="8.7109375" style="599" customWidth="1"/>
    <col min="12255" max="12255" width="11" style="599" customWidth="1"/>
    <col min="12256" max="12256" width="24" style="599" customWidth="1"/>
    <col min="12257" max="12506" width="8.85546875" style="599"/>
    <col min="12507" max="12507" width="5.42578125" style="599" customWidth="1"/>
    <col min="12508" max="12508" width="43.85546875" style="599" customWidth="1"/>
    <col min="12509" max="12509" width="7.5703125" style="599" bestFit="1" customWidth="1"/>
    <col min="12510" max="12510" width="8.7109375" style="599" customWidth="1"/>
    <col min="12511" max="12511" width="11" style="599" customWidth="1"/>
    <col min="12512" max="12512" width="24" style="599" customWidth="1"/>
    <col min="12513" max="12762" width="8.85546875" style="599"/>
    <col min="12763" max="12763" width="5.42578125" style="599" customWidth="1"/>
    <col min="12764" max="12764" width="43.85546875" style="599" customWidth="1"/>
    <col min="12765" max="12765" width="7.5703125" style="599" bestFit="1" customWidth="1"/>
    <col min="12766" max="12766" width="8.7109375" style="599" customWidth="1"/>
    <col min="12767" max="12767" width="11" style="599" customWidth="1"/>
    <col min="12768" max="12768" width="24" style="599" customWidth="1"/>
    <col min="12769" max="13018" width="8.85546875" style="599"/>
    <col min="13019" max="13019" width="5.42578125" style="599" customWidth="1"/>
    <col min="13020" max="13020" width="43.85546875" style="599" customWidth="1"/>
    <col min="13021" max="13021" width="7.5703125" style="599" bestFit="1" customWidth="1"/>
    <col min="13022" max="13022" width="8.7109375" style="599" customWidth="1"/>
    <col min="13023" max="13023" width="11" style="599" customWidth="1"/>
    <col min="13024" max="13024" width="24" style="599" customWidth="1"/>
    <col min="13025" max="13274" width="8.85546875" style="599"/>
    <col min="13275" max="13275" width="5.42578125" style="599" customWidth="1"/>
    <col min="13276" max="13276" width="43.85546875" style="599" customWidth="1"/>
    <col min="13277" max="13277" width="7.5703125" style="599" bestFit="1" customWidth="1"/>
    <col min="13278" max="13278" width="8.7109375" style="599" customWidth="1"/>
    <col min="13279" max="13279" width="11" style="599" customWidth="1"/>
    <col min="13280" max="13280" width="24" style="599" customWidth="1"/>
    <col min="13281" max="13530" width="8.85546875" style="599"/>
    <col min="13531" max="13531" width="5.42578125" style="599" customWidth="1"/>
    <col min="13532" max="13532" width="43.85546875" style="599" customWidth="1"/>
    <col min="13533" max="13533" width="7.5703125" style="599" bestFit="1" customWidth="1"/>
    <col min="13534" max="13534" width="8.7109375" style="599" customWidth="1"/>
    <col min="13535" max="13535" width="11" style="599" customWidth="1"/>
    <col min="13536" max="13536" width="24" style="599" customWidth="1"/>
    <col min="13537" max="13786" width="8.85546875" style="599"/>
    <col min="13787" max="13787" width="5.42578125" style="599" customWidth="1"/>
    <col min="13788" max="13788" width="43.85546875" style="599" customWidth="1"/>
    <col min="13789" max="13789" width="7.5703125" style="599" bestFit="1" customWidth="1"/>
    <col min="13790" max="13790" width="8.7109375" style="599" customWidth="1"/>
    <col min="13791" max="13791" width="11" style="599" customWidth="1"/>
    <col min="13792" max="13792" width="24" style="599" customWidth="1"/>
    <col min="13793" max="14042" width="8.85546875" style="599"/>
    <col min="14043" max="14043" width="5.42578125" style="599" customWidth="1"/>
    <col min="14044" max="14044" width="43.85546875" style="599" customWidth="1"/>
    <col min="14045" max="14045" width="7.5703125" style="599" bestFit="1" customWidth="1"/>
    <col min="14046" max="14046" width="8.7109375" style="599" customWidth="1"/>
    <col min="14047" max="14047" width="11" style="599" customWidth="1"/>
    <col min="14048" max="14048" width="24" style="599" customWidth="1"/>
    <col min="14049" max="14298" width="8.85546875" style="599"/>
    <col min="14299" max="14299" width="5.42578125" style="599" customWidth="1"/>
    <col min="14300" max="14300" width="43.85546875" style="599" customWidth="1"/>
    <col min="14301" max="14301" width="7.5703125" style="599" bestFit="1" customWidth="1"/>
    <col min="14302" max="14302" width="8.7109375" style="599" customWidth="1"/>
    <col min="14303" max="14303" width="11" style="599" customWidth="1"/>
    <col min="14304" max="14304" width="24" style="599" customWidth="1"/>
    <col min="14305" max="14554" width="8.85546875" style="599"/>
    <col min="14555" max="14555" width="5.42578125" style="599" customWidth="1"/>
    <col min="14556" max="14556" width="43.85546875" style="599" customWidth="1"/>
    <col min="14557" max="14557" width="7.5703125" style="599" bestFit="1" customWidth="1"/>
    <col min="14558" max="14558" width="8.7109375" style="599" customWidth="1"/>
    <col min="14559" max="14559" width="11" style="599" customWidth="1"/>
    <col min="14560" max="14560" width="24" style="599" customWidth="1"/>
    <col min="14561" max="14810" width="8.85546875" style="599"/>
    <col min="14811" max="14811" width="5.42578125" style="599" customWidth="1"/>
    <col min="14812" max="14812" width="43.85546875" style="599" customWidth="1"/>
    <col min="14813" max="14813" width="7.5703125" style="599" bestFit="1" customWidth="1"/>
    <col min="14814" max="14814" width="8.7109375" style="599" customWidth="1"/>
    <col min="14815" max="14815" width="11" style="599" customWidth="1"/>
    <col min="14816" max="14816" width="24" style="599" customWidth="1"/>
    <col min="14817" max="15066" width="8.85546875" style="599"/>
    <col min="15067" max="15067" width="5.42578125" style="599" customWidth="1"/>
    <col min="15068" max="15068" width="43.85546875" style="599" customWidth="1"/>
    <col min="15069" max="15069" width="7.5703125" style="599" bestFit="1" customWidth="1"/>
    <col min="15070" max="15070" width="8.7109375" style="599" customWidth="1"/>
    <col min="15071" max="15071" width="11" style="599" customWidth="1"/>
    <col min="15072" max="15072" width="24" style="599" customWidth="1"/>
    <col min="15073" max="15322" width="8.85546875" style="599"/>
    <col min="15323" max="15323" width="5.42578125" style="599" customWidth="1"/>
    <col min="15324" max="15324" width="43.85546875" style="599" customWidth="1"/>
    <col min="15325" max="15325" width="7.5703125" style="599" bestFit="1" customWidth="1"/>
    <col min="15326" max="15326" width="8.7109375" style="599" customWidth="1"/>
    <col min="15327" max="15327" width="11" style="599" customWidth="1"/>
    <col min="15328" max="15328" width="24" style="599" customWidth="1"/>
    <col min="15329" max="15578" width="8.85546875" style="599"/>
    <col min="15579" max="15579" width="5.42578125" style="599" customWidth="1"/>
    <col min="15580" max="15580" width="43.85546875" style="599" customWidth="1"/>
    <col min="15581" max="15581" width="7.5703125" style="599" bestFit="1" customWidth="1"/>
    <col min="15582" max="15582" width="8.7109375" style="599" customWidth="1"/>
    <col min="15583" max="15583" width="11" style="599" customWidth="1"/>
    <col min="15584" max="15584" width="24" style="599" customWidth="1"/>
    <col min="15585" max="15834" width="8.85546875" style="599"/>
    <col min="15835" max="15835" width="5.42578125" style="599" customWidth="1"/>
    <col min="15836" max="15836" width="43.85546875" style="599" customWidth="1"/>
    <col min="15837" max="15837" width="7.5703125" style="599" bestFit="1" customWidth="1"/>
    <col min="15838" max="15838" width="8.7109375" style="599" customWidth="1"/>
    <col min="15839" max="15839" width="11" style="599" customWidth="1"/>
    <col min="15840" max="15840" width="24" style="599" customWidth="1"/>
    <col min="15841" max="16090" width="8.85546875" style="599"/>
    <col min="16091" max="16091" width="5.42578125" style="599" customWidth="1"/>
    <col min="16092" max="16092" width="43.85546875" style="599" customWidth="1"/>
    <col min="16093" max="16093" width="7.5703125" style="599" bestFit="1" customWidth="1"/>
    <col min="16094" max="16094" width="8.7109375" style="599" customWidth="1"/>
    <col min="16095" max="16095" width="11" style="599" customWidth="1"/>
    <col min="16096" max="16096" width="24" style="599" customWidth="1"/>
    <col min="16097" max="16384" width="8.85546875" style="599"/>
  </cols>
  <sheetData>
    <row r="1" spans="1:64" x14ac:dyDescent="0.2">
      <c r="A1" s="598"/>
      <c r="B1" s="598"/>
      <c r="J1" s="649"/>
      <c r="K1" s="602"/>
      <c r="L1" s="602"/>
      <c r="M1" s="602"/>
      <c r="N1" s="602"/>
      <c r="O1" s="602"/>
      <c r="P1" s="602"/>
      <c r="Q1" s="602"/>
      <c r="R1" s="602"/>
      <c r="S1" s="602"/>
      <c r="T1" s="602"/>
      <c r="U1" s="602"/>
      <c r="V1" s="602"/>
      <c r="W1" s="602"/>
      <c r="X1" s="602"/>
      <c r="Y1" s="602"/>
      <c r="Z1" s="602"/>
      <c r="AA1" s="602"/>
      <c r="AB1" s="602"/>
      <c r="AC1" s="602"/>
      <c r="AD1" s="602"/>
      <c r="AE1" s="602"/>
      <c r="AF1" s="602"/>
      <c r="AG1" s="602"/>
      <c r="AH1" s="602"/>
      <c r="AI1" s="602"/>
      <c r="AJ1" s="602"/>
      <c r="AK1" s="602"/>
      <c r="AL1" s="602"/>
      <c r="AM1" s="602"/>
      <c r="AN1" s="602"/>
      <c r="AO1" s="602"/>
      <c r="AP1" s="602"/>
      <c r="AQ1" s="602"/>
      <c r="AR1" s="602"/>
      <c r="AS1" s="602"/>
      <c r="AT1" s="602"/>
      <c r="AU1" s="602"/>
      <c r="AV1" s="602"/>
      <c r="AW1" s="602"/>
      <c r="AX1" s="602"/>
      <c r="AY1" s="602"/>
      <c r="AZ1" s="602"/>
      <c r="BA1" s="602"/>
      <c r="BB1" s="602"/>
      <c r="BC1" s="602"/>
      <c r="BD1" s="602"/>
      <c r="BE1" s="602"/>
      <c r="BF1" s="602"/>
      <c r="BG1" s="602"/>
      <c r="BH1" s="602"/>
      <c r="BI1" s="602"/>
      <c r="BJ1" s="602"/>
      <c r="BK1" s="602"/>
    </row>
    <row r="2" spans="1:64" ht="74.25" customHeight="1" thickBot="1" x14ac:dyDescent="0.3">
      <c r="A2" s="598"/>
      <c r="B2" s="602"/>
      <c r="C2" s="940" t="s">
        <v>679</v>
      </c>
      <c r="D2" s="940"/>
      <c r="E2" s="940"/>
      <c r="F2" s="940"/>
      <c r="G2" s="940"/>
      <c r="H2" s="940"/>
      <c r="I2" s="940"/>
      <c r="T2" s="602"/>
      <c r="U2" s="602"/>
      <c r="V2" s="602"/>
      <c r="W2" s="602"/>
      <c r="X2" s="602"/>
      <c r="Y2" s="602"/>
      <c r="Z2" s="602"/>
      <c r="AA2" s="602"/>
      <c r="AB2" s="602"/>
      <c r="AC2" s="602"/>
      <c r="AD2" s="602"/>
      <c r="AE2" s="602"/>
      <c r="AF2" s="602"/>
      <c r="AG2" s="602"/>
      <c r="AH2" s="602"/>
      <c r="AI2" s="602"/>
      <c r="AJ2" s="602"/>
      <c r="AK2" s="602"/>
      <c r="AL2" s="602"/>
      <c r="AM2" s="602"/>
      <c r="AN2" s="602"/>
      <c r="AO2" s="602"/>
      <c r="AP2" s="602"/>
      <c r="AQ2" s="602"/>
      <c r="AR2" s="602"/>
      <c r="AS2" s="602"/>
      <c r="AT2" s="602"/>
      <c r="AU2" s="602"/>
      <c r="AV2" s="602"/>
      <c r="AW2" s="602"/>
      <c r="AX2" s="602"/>
      <c r="AY2" s="602"/>
      <c r="AZ2" s="602"/>
      <c r="BA2" s="602"/>
      <c r="BB2" s="602"/>
      <c r="BC2" s="602"/>
      <c r="BD2" s="602"/>
      <c r="BE2" s="602"/>
      <c r="BF2" s="602"/>
      <c r="BG2" s="602"/>
      <c r="BH2" s="602"/>
      <c r="BI2" s="602"/>
      <c r="BJ2" s="602"/>
      <c r="BK2" s="602"/>
    </row>
    <row r="3" spans="1:64" ht="15.75" customHeight="1" thickTop="1" x14ac:dyDescent="0.2">
      <c r="A3" s="598"/>
      <c r="B3" s="602"/>
      <c r="C3" s="941" t="s">
        <v>638</v>
      </c>
      <c r="D3" s="941"/>
      <c r="E3" s="941" t="s">
        <v>640</v>
      </c>
      <c r="F3" s="941"/>
      <c r="G3" s="941"/>
      <c r="H3" s="941"/>
      <c r="I3" s="941"/>
      <c r="T3" s="602"/>
      <c r="U3" s="602"/>
      <c r="V3" s="602"/>
      <c r="W3" s="602"/>
      <c r="X3" s="602"/>
      <c r="Y3" s="602"/>
      <c r="Z3" s="602"/>
      <c r="AA3" s="602"/>
      <c r="AB3" s="602"/>
      <c r="AC3" s="602"/>
      <c r="AD3" s="602"/>
      <c r="AE3" s="602"/>
      <c r="AF3" s="602"/>
      <c r="AG3" s="602"/>
      <c r="AH3" s="602"/>
      <c r="AI3" s="602"/>
      <c r="AJ3" s="602"/>
      <c r="AK3" s="602"/>
      <c r="AL3" s="602"/>
      <c r="AM3" s="602"/>
      <c r="AN3" s="602"/>
      <c r="AO3" s="602"/>
      <c r="AP3" s="602"/>
      <c r="AQ3" s="602"/>
      <c r="AR3" s="602"/>
      <c r="AS3" s="602"/>
      <c r="AT3" s="602"/>
      <c r="AU3" s="602"/>
      <c r="AV3" s="602"/>
      <c r="AW3" s="602"/>
      <c r="AX3" s="602"/>
      <c r="AY3" s="602"/>
      <c r="AZ3" s="602"/>
      <c r="BA3" s="602"/>
      <c r="BB3" s="602"/>
      <c r="BC3" s="602"/>
      <c r="BD3" s="602"/>
      <c r="BE3" s="602"/>
      <c r="BF3" s="602"/>
      <c r="BG3" s="602"/>
      <c r="BH3" s="602"/>
      <c r="BI3" s="602"/>
      <c r="BJ3" s="602"/>
      <c r="BK3" s="602"/>
    </row>
    <row r="4" spans="1:64" x14ac:dyDescent="0.2">
      <c r="A4" s="598"/>
      <c r="B4" s="602"/>
      <c r="C4" s="594" t="s">
        <v>921</v>
      </c>
      <c r="D4" s="594"/>
      <c r="E4" s="589" t="s">
        <v>641</v>
      </c>
      <c r="F4" s="589"/>
      <c r="G4" s="589"/>
      <c r="H4" s="589"/>
      <c r="I4" s="589"/>
      <c r="T4" s="602"/>
      <c r="U4" s="602"/>
      <c r="V4" s="602"/>
      <c r="W4" s="602"/>
      <c r="X4" s="602"/>
      <c r="Y4" s="602"/>
      <c r="Z4" s="602"/>
      <c r="AA4" s="602"/>
      <c r="AB4" s="602"/>
      <c r="AC4" s="602"/>
      <c r="AD4" s="602"/>
      <c r="AE4" s="602"/>
      <c r="AF4" s="602"/>
      <c r="AG4" s="602"/>
      <c r="AH4" s="602"/>
      <c r="AI4" s="602"/>
      <c r="AJ4" s="602"/>
      <c r="AK4" s="602"/>
      <c r="AL4" s="602"/>
      <c r="AM4" s="602"/>
      <c r="AN4" s="602"/>
      <c r="AO4" s="602"/>
      <c r="AP4" s="602"/>
      <c r="AQ4" s="602"/>
      <c r="AR4" s="602"/>
      <c r="AS4" s="602"/>
      <c r="AT4" s="602"/>
      <c r="AU4" s="602"/>
      <c r="AV4" s="602"/>
      <c r="AW4" s="602"/>
      <c r="AX4" s="602"/>
      <c r="AY4" s="602"/>
      <c r="AZ4" s="602"/>
      <c r="BA4" s="602"/>
      <c r="BB4" s="602"/>
      <c r="BC4" s="602"/>
      <c r="BD4" s="602"/>
      <c r="BE4" s="602"/>
      <c r="BF4" s="602"/>
      <c r="BG4" s="602"/>
      <c r="BH4" s="602"/>
      <c r="BI4" s="602"/>
      <c r="BJ4" s="602"/>
      <c r="BK4" s="602"/>
    </row>
    <row r="5" spans="1:64" ht="20.25" customHeight="1" x14ac:dyDescent="0.25">
      <c r="A5" s="598"/>
      <c r="B5" s="602"/>
      <c r="C5" s="604" t="s">
        <v>682</v>
      </c>
      <c r="D5" s="604"/>
      <c r="E5" s="592" t="s">
        <v>987</v>
      </c>
      <c r="F5" s="605"/>
      <c r="G5" s="605"/>
      <c r="H5" s="605"/>
      <c r="I5" s="605"/>
      <c r="T5" s="602"/>
      <c r="U5" s="602"/>
      <c r="V5" s="602"/>
      <c r="W5" s="602"/>
      <c r="X5" s="602"/>
      <c r="Y5" s="602"/>
      <c r="Z5" s="602"/>
      <c r="AA5" s="602"/>
      <c r="AB5" s="602"/>
      <c r="AC5" s="602"/>
      <c r="AD5" s="602"/>
      <c r="AE5" s="602"/>
      <c r="AF5" s="602"/>
      <c r="AG5" s="602"/>
      <c r="AH5" s="602"/>
      <c r="AI5" s="602"/>
      <c r="AJ5" s="602"/>
      <c r="AK5" s="602"/>
      <c r="AL5" s="602"/>
      <c r="AM5" s="602"/>
      <c r="AN5" s="602"/>
      <c r="AO5" s="602"/>
      <c r="AP5" s="602"/>
      <c r="AQ5" s="602"/>
      <c r="AR5" s="602"/>
      <c r="AS5" s="602"/>
      <c r="AT5" s="602"/>
      <c r="AU5" s="602"/>
      <c r="AV5" s="602"/>
      <c r="AW5" s="602"/>
      <c r="AX5" s="602"/>
      <c r="AY5" s="602"/>
      <c r="AZ5" s="602"/>
      <c r="BA5" s="602"/>
      <c r="BB5" s="602"/>
      <c r="BC5" s="602"/>
      <c r="BD5" s="602"/>
      <c r="BE5" s="602"/>
      <c r="BF5" s="602"/>
      <c r="BG5" s="602"/>
      <c r="BH5" s="602"/>
      <c r="BI5" s="602"/>
      <c r="BJ5" s="602"/>
      <c r="BK5" s="602"/>
    </row>
    <row r="6" spans="1:64" ht="48" customHeight="1" x14ac:dyDescent="0.25">
      <c r="A6" s="598"/>
      <c r="B6" s="602"/>
      <c r="C6" s="942" t="s">
        <v>267</v>
      </c>
      <c r="D6" s="942"/>
      <c r="E6" s="606"/>
      <c r="F6" s="607"/>
      <c r="G6" s="607"/>
      <c r="H6" s="607"/>
      <c r="T6" s="602"/>
      <c r="U6" s="602"/>
      <c r="V6" s="602"/>
      <c r="W6" s="602"/>
      <c r="X6" s="602"/>
      <c r="Y6" s="602"/>
      <c r="Z6" s="602"/>
      <c r="AA6" s="602"/>
      <c r="AB6" s="602"/>
      <c r="AC6" s="602"/>
      <c r="AD6" s="602"/>
      <c r="AE6" s="602"/>
      <c r="AF6" s="602"/>
      <c r="AG6" s="602"/>
      <c r="AH6" s="602"/>
      <c r="AI6" s="602"/>
      <c r="AJ6" s="602"/>
      <c r="AK6" s="602"/>
      <c r="AL6" s="602"/>
      <c r="AM6" s="602"/>
      <c r="AN6" s="602"/>
      <c r="AO6" s="602"/>
      <c r="AP6" s="602"/>
      <c r="AQ6" s="602"/>
      <c r="AR6" s="602"/>
      <c r="AS6" s="602"/>
      <c r="AT6" s="602"/>
      <c r="AU6" s="602"/>
      <c r="AV6" s="602"/>
      <c r="AW6" s="602"/>
      <c r="AX6" s="602"/>
      <c r="AY6" s="602"/>
      <c r="AZ6" s="602"/>
      <c r="BA6" s="602"/>
      <c r="BB6" s="602"/>
      <c r="BC6" s="602"/>
      <c r="BD6" s="602"/>
      <c r="BE6" s="602"/>
      <c r="BF6" s="602"/>
      <c r="BG6" s="602"/>
      <c r="BH6" s="602"/>
      <c r="BI6" s="602"/>
      <c r="BJ6" s="602"/>
      <c r="BK6" s="602"/>
    </row>
    <row r="7" spans="1:64" ht="36.75" customHeight="1" x14ac:dyDescent="0.25">
      <c r="A7" s="598"/>
      <c r="B7" s="602"/>
      <c r="C7" s="943" t="s">
        <v>150</v>
      </c>
      <c r="D7" s="943"/>
      <c r="E7" s="944"/>
      <c r="F7" s="944"/>
      <c r="G7" s="944"/>
      <c r="H7" s="944"/>
      <c r="I7" s="944"/>
      <c r="T7" s="602"/>
      <c r="U7" s="602"/>
      <c r="V7" s="602"/>
      <c r="W7" s="602"/>
      <c r="X7" s="602"/>
      <c r="Y7" s="602"/>
      <c r="Z7" s="602"/>
      <c r="AA7" s="602"/>
      <c r="AB7" s="602"/>
      <c r="AC7" s="602"/>
      <c r="AD7" s="602"/>
      <c r="AE7" s="602"/>
      <c r="AF7" s="602"/>
      <c r="AG7" s="602"/>
      <c r="AH7" s="602"/>
      <c r="AI7" s="602"/>
      <c r="AJ7" s="602"/>
      <c r="AK7" s="602"/>
      <c r="AL7" s="602"/>
      <c r="AM7" s="602"/>
      <c r="AN7" s="602"/>
      <c r="AO7" s="602"/>
      <c r="AP7" s="602"/>
      <c r="AQ7" s="602"/>
      <c r="AR7" s="602"/>
      <c r="AS7" s="602"/>
      <c r="AT7" s="602"/>
      <c r="AU7" s="602"/>
      <c r="AV7" s="602"/>
      <c r="AW7" s="602"/>
      <c r="AX7" s="602"/>
      <c r="AY7" s="602"/>
      <c r="AZ7" s="602"/>
      <c r="BA7" s="602"/>
      <c r="BB7" s="602"/>
      <c r="BC7" s="602"/>
      <c r="BD7" s="602"/>
      <c r="BE7" s="602"/>
      <c r="BF7" s="602"/>
      <c r="BG7" s="602"/>
      <c r="BH7" s="602"/>
      <c r="BI7" s="602"/>
      <c r="BJ7" s="602"/>
      <c r="BK7" s="602"/>
    </row>
    <row r="8" spans="1:64" ht="90.75" customHeight="1" x14ac:dyDescent="0.2">
      <c r="A8" s="598"/>
      <c r="B8" s="602"/>
      <c r="C8" s="939" t="s">
        <v>149</v>
      </c>
      <c r="D8" s="939"/>
      <c r="E8" s="939"/>
      <c r="F8" s="939"/>
      <c r="G8" s="939"/>
      <c r="H8" s="939"/>
      <c r="I8" s="939"/>
      <c r="T8" s="602"/>
      <c r="U8" s="602"/>
      <c r="V8" s="602"/>
      <c r="W8" s="602"/>
      <c r="X8" s="602"/>
      <c r="Y8" s="602"/>
      <c r="Z8" s="602"/>
      <c r="AA8" s="602"/>
      <c r="AB8" s="602"/>
      <c r="AC8" s="602"/>
      <c r="AD8" s="602"/>
      <c r="AE8" s="602"/>
      <c r="AF8" s="602"/>
      <c r="AG8" s="602"/>
      <c r="AH8" s="602"/>
      <c r="AI8" s="602"/>
      <c r="AJ8" s="602"/>
      <c r="AK8" s="602"/>
      <c r="AL8" s="602"/>
      <c r="AM8" s="602"/>
      <c r="AN8" s="602"/>
      <c r="AO8" s="602"/>
      <c r="AP8" s="602"/>
      <c r="AQ8" s="602"/>
      <c r="AR8" s="602"/>
      <c r="AS8" s="602"/>
      <c r="AT8" s="602"/>
      <c r="AU8" s="602"/>
      <c r="AV8" s="602"/>
      <c r="AW8" s="602"/>
      <c r="AX8" s="602"/>
      <c r="AY8" s="602"/>
      <c r="AZ8" s="602"/>
      <c r="BA8" s="602"/>
      <c r="BB8" s="602"/>
      <c r="BC8" s="602"/>
      <c r="BD8" s="602"/>
      <c r="BE8" s="602"/>
      <c r="BF8" s="602"/>
      <c r="BG8" s="602"/>
      <c r="BH8" s="602"/>
      <c r="BI8" s="602"/>
      <c r="BJ8" s="602"/>
      <c r="BK8" s="602"/>
    </row>
    <row r="9" spans="1:64" ht="23.25" customHeight="1" x14ac:dyDescent="0.2">
      <c r="A9" s="598"/>
      <c r="B9" s="602"/>
      <c r="C9" s="608"/>
      <c r="D9" s="608"/>
      <c r="E9" s="608"/>
      <c r="F9" s="608"/>
      <c r="G9" s="608"/>
      <c r="H9" s="608"/>
      <c r="I9" s="608"/>
      <c r="T9" s="602"/>
      <c r="U9" s="602"/>
      <c r="V9" s="602"/>
      <c r="W9" s="602"/>
      <c r="X9" s="602"/>
      <c r="Y9" s="602"/>
      <c r="Z9" s="602"/>
      <c r="AA9" s="602"/>
      <c r="AB9" s="602"/>
      <c r="AC9" s="602"/>
      <c r="AD9" s="602"/>
      <c r="AE9" s="602"/>
      <c r="AF9" s="602"/>
      <c r="AG9" s="602"/>
      <c r="AH9" s="602"/>
      <c r="AI9" s="602"/>
      <c r="AJ9" s="602"/>
      <c r="AK9" s="602"/>
      <c r="AL9" s="602"/>
      <c r="AM9" s="602"/>
      <c r="AN9" s="602"/>
      <c r="AO9" s="602"/>
      <c r="AP9" s="602"/>
      <c r="AQ9" s="602"/>
      <c r="AR9" s="602"/>
      <c r="AS9" s="602"/>
      <c r="AT9" s="602"/>
      <c r="AU9" s="602"/>
      <c r="AV9" s="602"/>
      <c r="AW9" s="602"/>
      <c r="AX9" s="602"/>
      <c r="AY9" s="602"/>
      <c r="AZ9" s="602"/>
      <c r="BA9" s="602"/>
      <c r="BB9" s="602"/>
      <c r="BC9" s="602"/>
      <c r="BD9" s="602"/>
      <c r="BE9" s="602"/>
      <c r="BF9" s="602"/>
      <c r="BG9" s="602"/>
      <c r="BH9" s="602"/>
      <c r="BI9" s="602"/>
      <c r="BJ9" s="602"/>
      <c r="BK9" s="602"/>
    </row>
    <row r="10" spans="1:64" s="609" customFormat="1" ht="21.75" customHeight="1" x14ac:dyDescent="0.2">
      <c r="A10" s="598"/>
      <c r="B10" s="602"/>
      <c r="C10" s="366">
        <v>1</v>
      </c>
      <c r="D10" s="367" t="s">
        <v>89</v>
      </c>
      <c r="E10" s="876" t="s">
        <v>58</v>
      </c>
      <c r="F10" s="877"/>
      <c r="G10" s="877"/>
      <c r="H10" s="877"/>
      <c r="I10" s="878"/>
      <c r="J10" s="648"/>
      <c r="K10" s="599"/>
      <c r="L10" s="599"/>
      <c r="M10" s="599"/>
      <c r="N10" s="599"/>
      <c r="O10" s="599"/>
      <c r="P10" s="599"/>
      <c r="Q10" s="599"/>
      <c r="R10" s="599"/>
      <c r="S10" s="599"/>
      <c r="T10" s="602"/>
      <c r="U10" s="602"/>
      <c r="V10" s="602"/>
      <c r="W10" s="602"/>
      <c r="X10" s="602"/>
      <c r="Y10" s="602"/>
      <c r="Z10" s="602"/>
      <c r="AA10" s="602"/>
      <c r="AB10" s="602"/>
      <c r="AC10" s="602"/>
      <c r="AD10" s="602"/>
      <c r="AE10" s="602"/>
      <c r="AF10" s="602"/>
      <c r="AG10" s="602"/>
      <c r="AH10" s="602"/>
      <c r="AI10" s="602"/>
      <c r="AJ10" s="602"/>
      <c r="AK10" s="602"/>
      <c r="AL10" s="602"/>
      <c r="AM10" s="602"/>
      <c r="AN10" s="602"/>
      <c r="AO10" s="602"/>
      <c r="AP10" s="602"/>
      <c r="AQ10" s="602"/>
      <c r="AR10" s="602"/>
      <c r="AS10" s="602"/>
      <c r="AT10" s="602"/>
      <c r="AU10" s="602"/>
      <c r="AV10" s="602"/>
      <c r="AW10" s="602"/>
      <c r="AX10" s="602"/>
      <c r="AY10" s="602"/>
      <c r="AZ10" s="602"/>
      <c r="BA10" s="602"/>
      <c r="BB10" s="602"/>
      <c r="BC10" s="602"/>
      <c r="BD10" s="602"/>
      <c r="BE10" s="602"/>
      <c r="BF10" s="602"/>
      <c r="BG10" s="602"/>
      <c r="BH10" s="602"/>
      <c r="BI10" s="602"/>
      <c r="BJ10" s="602"/>
      <c r="BK10" s="602"/>
      <c r="BL10" s="602"/>
    </row>
    <row r="11" spans="1:64" s="609" customFormat="1" ht="73.5" customHeight="1" x14ac:dyDescent="0.2">
      <c r="A11" s="598"/>
      <c r="B11" s="602"/>
      <c r="C11" s="610" t="s">
        <v>155</v>
      </c>
      <c r="D11" s="611" t="s">
        <v>105</v>
      </c>
      <c r="E11" s="611" t="s">
        <v>40</v>
      </c>
      <c r="F11" s="612" t="s">
        <v>175</v>
      </c>
      <c r="G11" s="610" t="s">
        <v>174</v>
      </c>
      <c r="H11" s="369" t="s">
        <v>176</v>
      </c>
      <c r="I11" s="613" t="s">
        <v>156</v>
      </c>
      <c r="J11" s="749"/>
      <c r="K11" s="599"/>
      <c r="L11" s="750"/>
      <c r="M11" s="599"/>
      <c r="N11" s="599"/>
      <c r="O11" s="599"/>
      <c r="P11" s="599"/>
      <c r="Q11" s="599"/>
      <c r="R11" s="599"/>
      <c r="S11" s="599"/>
      <c r="T11" s="602"/>
      <c r="U11" s="602"/>
      <c r="V11" s="602"/>
      <c r="W11" s="602"/>
      <c r="X11" s="602"/>
      <c r="Y11" s="602"/>
      <c r="Z11" s="602"/>
      <c r="AA11" s="602"/>
      <c r="AB11" s="602"/>
      <c r="AC11" s="602"/>
      <c r="AD11" s="602"/>
      <c r="AE11" s="602"/>
      <c r="AF11" s="602"/>
      <c r="AG11" s="602"/>
      <c r="AH11" s="602"/>
      <c r="AI11" s="602"/>
      <c r="AJ11" s="602"/>
      <c r="AK11" s="602"/>
      <c r="AL11" s="602"/>
      <c r="AM11" s="602"/>
      <c r="AN11" s="602"/>
      <c r="AO11" s="602"/>
      <c r="AP11" s="602"/>
      <c r="AQ11" s="602"/>
      <c r="AR11" s="602"/>
      <c r="AS11" s="602"/>
      <c r="AT11" s="602"/>
      <c r="AU11" s="602"/>
      <c r="AV11" s="602"/>
      <c r="AW11" s="602"/>
      <c r="AX11" s="602"/>
      <c r="AY11" s="602"/>
      <c r="AZ11" s="602"/>
      <c r="BA11" s="602"/>
      <c r="BB11" s="602"/>
      <c r="BC11" s="602"/>
      <c r="BD11" s="602"/>
      <c r="BE11" s="602"/>
      <c r="BF11" s="602"/>
      <c r="BG11" s="602"/>
      <c r="BH11" s="602"/>
      <c r="BI11" s="602"/>
      <c r="BJ11" s="602"/>
      <c r="BK11" s="602"/>
      <c r="BL11" s="602"/>
    </row>
    <row r="12" spans="1:64" s="609" customFormat="1" x14ac:dyDescent="0.2">
      <c r="A12" s="598"/>
      <c r="B12" s="602"/>
      <c r="C12" s="612" t="s">
        <v>41</v>
      </c>
      <c r="D12" s="612" t="s">
        <v>42</v>
      </c>
      <c r="E12" s="614" t="s">
        <v>43</v>
      </c>
      <c r="F12" s="497" t="s">
        <v>44</v>
      </c>
      <c r="G12" s="615" t="s">
        <v>45</v>
      </c>
      <c r="H12" s="371" t="s">
        <v>46</v>
      </c>
      <c r="I12" s="616" t="s">
        <v>47</v>
      </c>
      <c r="J12" s="648"/>
      <c r="K12" s="599"/>
      <c r="L12" s="599"/>
      <c r="M12" s="599"/>
      <c r="N12" s="599"/>
      <c r="O12" s="599"/>
      <c r="P12" s="599"/>
      <c r="Q12" s="599"/>
      <c r="R12" s="599"/>
      <c r="S12" s="599"/>
      <c r="T12" s="602"/>
      <c r="U12" s="602"/>
      <c r="V12" s="602"/>
      <c r="W12" s="602"/>
      <c r="X12" s="602"/>
      <c r="Y12" s="602"/>
      <c r="Z12" s="602"/>
      <c r="AA12" s="602"/>
      <c r="AB12" s="602"/>
      <c r="AC12" s="602"/>
      <c r="AD12" s="602"/>
      <c r="AE12" s="602"/>
      <c r="AF12" s="602"/>
      <c r="AG12" s="602"/>
      <c r="AH12" s="602"/>
      <c r="AI12" s="602"/>
      <c r="AJ12" s="602"/>
      <c r="AK12" s="602"/>
      <c r="AL12" s="602"/>
      <c r="AM12" s="602"/>
      <c r="AN12" s="602"/>
      <c r="AO12" s="602"/>
      <c r="AP12" s="602"/>
      <c r="AQ12" s="602"/>
      <c r="AR12" s="602"/>
      <c r="AS12" s="602"/>
      <c r="AT12" s="602"/>
      <c r="AU12" s="602"/>
      <c r="AV12" s="602"/>
      <c r="AW12" s="602"/>
      <c r="AX12" s="602"/>
      <c r="AY12" s="602"/>
      <c r="AZ12" s="602"/>
      <c r="BA12" s="602"/>
      <c r="BB12" s="602"/>
      <c r="BC12" s="602"/>
      <c r="BD12" s="602"/>
      <c r="BE12" s="602"/>
      <c r="BF12" s="602"/>
      <c r="BG12" s="602"/>
      <c r="BH12" s="602"/>
      <c r="BI12" s="602"/>
      <c r="BJ12" s="602"/>
      <c r="BK12" s="602"/>
      <c r="BL12" s="602"/>
    </row>
    <row r="13" spans="1:64" s="609" customFormat="1" x14ac:dyDescent="0.2">
      <c r="A13" s="598"/>
      <c r="B13" s="602"/>
      <c r="C13" s="198">
        <v>1.1000000000000001</v>
      </c>
      <c r="D13" s="590" t="s">
        <v>90</v>
      </c>
      <c r="E13" s="148" t="s">
        <v>48</v>
      </c>
      <c r="F13" s="148"/>
      <c r="G13" s="148"/>
      <c r="H13" s="148"/>
      <c r="I13" s="148"/>
      <c r="J13" s="648"/>
      <c r="K13" s="599"/>
      <c r="L13" s="599"/>
      <c r="M13" s="599"/>
      <c r="N13" s="599"/>
      <c r="O13" s="599"/>
      <c r="P13" s="599"/>
      <c r="Q13" s="599"/>
      <c r="R13" s="599"/>
      <c r="S13" s="599"/>
      <c r="T13" s="602"/>
      <c r="U13" s="602"/>
      <c r="V13" s="602"/>
      <c r="W13" s="602"/>
      <c r="X13" s="602"/>
      <c r="Y13" s="602"/>
      <c r="Z13" s="602"/>
      <c r="AA13" s="602"/>
      <c r="AB13" s="602"/>
      <c r="AC13" s="602"/>
      <c r="AD13" s="602"/>
      <c r="AE13" s="602"/>
      <c r="AF13" s="602"/>
      <c r="AG13" s="602"/>
      <c r="AH13" s="602"/>
      <c r="AI13" s="602"/>
      <c r="AJ13" s="602"/>
      <c r="AK13" s="602"/>
      <c r="AL13" s="602"/>
      <c r="AM13" s="602"/>
      <c r="AN13" s="602"/>
      <c r="AO13" s="602"/>
      <c r="AP13" s="602"/>
      <c r="AQ13" s="602"/>
      <c r="AR13" s="602"/>
      <c r="AS13" s="602"/>
      <c r="AT13" s="602"/>
      <c r="AU13" s="602"/>
      <c r="AV13" s="602"/>
      <c r="AW13" s="602"/>
      <c r="AX13" s="602"/>
      <c r="AY13" s="602"/>
      <c r="AZ13" s="602"/>
      <c r="BA13" s="602"/>
      <c r="BB13" s="602"/>
      <c r="BC13" s="602"/>
      <c r="BD13" s="602"/>
      <c r="BE13" s="602"/>
      <c r="BF13" s="602"/>
      <c r="BG13" s="602"/>
      <c r="BH13" s="602"/>
      <c r="BI13" s="602"/>
      <c r="BJ13" s="602"/>
      <c r="BK13" s="602"/>
      <c r="BL13" s="602"/>
    </row>
    <row r="14" spans="1:64" s="609" customFormat="1" ht="38.25" x14ac:dyDescent="0.25">
      <c r="A14" s="598"/>
      <c r="B14" s="602"/>
      <c r="C14" s="658" t="s">
        <v>0</v>
      </c>
      <c r="D14" s="58" t="s">
        <v>91</v>
      </c>
      <c r="E14" s="411" t="s">
        <v>20</v>
      </c>
      <c r="F14" s="497" t="s">
        <v>173</v>
      </c>
      <c r="G14" s="60">
        <v>1</v>
      </c>
      <c r="H14" s="61"/>
      <c r="I14" s="61">
        <f>G14*H14</f>
        <v>0</v>
      </c>
      <c r="J14" s="648"/>
      <c r="K14" s="599"/>
      <c r="L14" s="599"/>
      <c r="M14" s="599"/>
      <c r="N14" s="599"/>
      <c r="O14" s="599"/>
      <c r="P14" s="599"/>
      <c r="Q14" s="599"/>
      <c r="R14" s="599"/>
      <c r="S14" s="599"/>
      <c r="T14" s="602"/>
      <c r="U14" s="602"/>
      <c r="V14" s="602"/>
      <c r="W14" s="602"/>
      <c r="X14" s="602"/>
      <c r="Y14" s="602"/>
      <c r="Z14" s="602"/>
      <c r="AA14" s="602"/>
      <c r="AB14" s="602"/>
      <c r="AC14" s="602"/>
      <c r="AD14" s="602"/>
      <c r="AE14" s="602"/>
      <c r="AF14" s="602"/>
      <c r="AG14" s="602"/>
      <c r="AH14" s="602"/>
      <c r="AI14" s="602"/>
      <c r="AJ14" s="602"/>
      <c r="AK14" s="602"/>
      <c r="AL14" s="602"/>
      <c r="AM14" s="602"/>
      <c r="AN14" s="602"/>
      <c r="AO14" s="602"/>
      <c r="AP14" s="602"/>
      <c r="AQ14" s="602"/>
      <c r="AR14" s="602"/>
      <c r="AS14" s="602"/>
      <c r="AT14" s="602"/>
      <c r="AU14" s="602"/>
      <c r="AV14" s="602"/>
      <c r="AW14" s="602"/>
      <c r="AX14" s="602"/>
      <c r="AY14" s="602"/>
      <c r="AZ14" s="602"/>
      <c r="BA14" s="602"/>
      <c r="BB14" s="602"/>
      <c r="BC14" s="602"/>
      <c r="BD14" s="602"/>
      <c r="BE14" s="602"/>
      <c r="BF14" s="602"/>
      <c r="BG14" s="602"/>
      <c r="BH14" s="602"/>
      <c r="BI14" s="602"/>
      <c r="BJ14" s="602"/>
      <c r="BK14" s="602"/>
      <c r="BL14" s="602"/>
    </row>
    <row r="15" spans="1:64" s="609" customFormat="1" ht="63.75" x14ac:dyDescent="0.25">
      <c r="A15" s="598"/>
      <c r="B15" s="602"/>
      <c r="C15" s="658" t="s">
        <v>1</v>
      </c>
      <c r="D15" s="58" t="s">
        <v>92</v>
      </c>
      <c r="E15" s="411" t="s">
        <v>21</v>
      </c>
      <c r="F15" s="497" t="s">
        <v>173</v>
      </c>
      <c r="G15" s="60">
        <v>1</v>
      </c>
      <c r="H15" s="61"/>
      <c r="I15" s="61">
        <f>G15*H15</f>
        <v>0</v>
      </c>
      <c r="J15" s="648"/>
      <c r="K15" s="599"/>
      <c r="L15" s="599"/>
      <c r="M15" s="599"/>
      <c r="N15" s="599"/>
      <c r="O15" s="599"/>
      <c r="P15" s="599"/>
      <c r="Q15" s="599"/>
      <c r="R15" s="599"/>
      <c r="S15" s="599"/>
      <c r="T15" s="602"/>
      <c r="U15" s="602"/>
      <c r="V15" s="602"/>
      <c r="W15" s="602"/>
      <c r="X15" s="602"/>
      <c r="Y15" s="602"/>
      <c r="Z15" s="602"/>
      <c r="AA15" s="602"/>
      <c r="AB15" s="602"/>
      <c r="AC15" s="602"/>
      <c r="AD15" s="602"/>
      <c r="AE15" s="602"/>
      <c r="AF15" s="602"/>
      <c r="AG15" s="602"/>
      <c r="AH15" s="602"/>
      <c r="AI15" s="602"/>
      <c r="AJ15" s="602"/>
      <c r="AK15" s="602"/>
      <c r="AL15" s="602"/>
      <c r="AM15" s="602"/>
      <c r="AN15" s="602"/>
      <c r="AO15" s="602"/>
      <c r="AP15" s="602"/>
      <c r="AQ15" s="602"/>
      <c r="AR15" s="602"/>
      <c r="AS15" s="602"/>
      <c r="AT15" s="602"/>
      <c r="AU15" s="602"/>
      <c r="AV15" s="602"/>
      <c r="AW15" s="602"/>
      <c r="AX15" s="602"/>
      <c r="AY15" s="602"/>
      <c r="AZ15" s="602"/>
      <c r="BA15" s="602"/>
      <c r="BB15" s="602"/>
      <c r="BC15" s="602"/>
      <c r="BD15" s="602"/>
      <c r="BE15" s="602"/>
      <c r="BF15" s="602"/>
      <c r="BG15" s="602"/>
      <c r="BH15" s="602"/>
      <c r="BI15" s="602"/>
      <c r="BJ15" s="602"/>
      <c r="BK15" s="602"/>
      <c r="BL15" s="602"/>
    </row>
    <row r="16" spans="1:64" s="609" customFormat="1" ht="51" x14ac:dyDescent="0.25">
      <c r="A16" s="598"/>
      <c r="B16" s="602"/>
      <c r="C16" s="658" t="s">
        <v>2</v>
      </c>
      <c r="D16" s="62" t="s">
        <v>93</v>
      </c>
      <c r="E16" s="411" t="s">
        <v>22</v>
      </c>
      <c r="F16" s="497" t="s">
        <v>173</v>
      </c>
      <c r="G16" s="60">
        <v>1</v>
      </c>
      <c r="H16" s="61"/>
      <c r="I16" s="61">
        <f>G16*H16</f>
        <v>0</v>
      </c>
      <c r="J16" s="648"/>
      <c r="K16" s="599"/>
      <c r="L16" s="599"/>
      <c r="M16" s="599"/>
      <c r="N16" s="599"/>
      <c r="O16" s="599"/>
      <c r="P16" s="599"/>
      <c r="Q16" s="599"/>
      <c r="R16" s="599"/>
      <c r="S16" s="599"/>
      <c r="T16" s="602"/>
      <c r="U16" s="602"/>
      <c r="V16" s="602"/>
      <c r="W16" s="602"/>
      <c r="X16" s="602"/>
      <c r="Y16" s="602"/>
      <c r="Z16" s="602"/>
      <c r="AA16" s="602"/>
      <c r="AB16" s="602"/>
      <c r="AC16" s="602"/>
      <c r="AD16" s="602"/>
      <c r="AE16" s="602"/>
      <c r="AF16" s="602"/>
      <c r="AG16" s="602"/>
      <c r="AH16" s="602"/>
      <c r="AI16" s="602"/>
      <c r="AJ16" s="602"/>
      <c r="AK16" s="602"/>
      <c r="AL16" s="602"/>
      <c r="AM16" s="602"/>
      <c r="AN16" s="602"/>
      <c r="AO16" s="602"/>
      <c r="AP16" s="602"/>
      <c r="AQ16" s="602"/>
      <c r="AR16" s="602"/>
      <c r="AS16" s="602"/>
      <c r="AT16" s="602"/>
      <c r="AU16" s="602"/>
      <c r="AV16" s="602"/>
      <c r="AW16" s="602"/>
      <c r="AX16" s="602"/>
      <c r="AY16" s="602"/>
      <c r="AZ16" s="602"/>
      <c r="BA16" s="602"/>
      <c r="BB16" s="602"/>
      <c r="BC16" s="602"/>
      <c r="BD16" s="602"/>
      <c r="BE16" s="602"/>
      <c r="BF16" s="602"/>
      <c r="BG16" s="602"/>
      <c r="BH16" s="602"/>
      <c r="BI16" s="602"/>
      <c r="BJ16" s="602"/>
      <c r="BK16" s="602"/>
      <c r="BL16" s="602"/>
    </row>
    <row r="17" spans="1:64" s="609" customFormat="1" ht="76.5" x14ac:dyDescent="0.25">
      <c r="A17" s="598"/>
      <c r="B17" s="602"/>
      <c r="C17" s="382" t="s">
        <v>79</v>
      </c>
      <c r="D17" s="64" t="s">
        <v>94</v>
      </c>
      <c r="E17" s="64" t="s">
        <v>81</v>
      </c>
      <c r="F17" s="497" t="s">
        <v>173</v>
      </c>
      <c r="G17" s="60">
        <v>1</v>
      </c>
      <c r="H17" s="61"/>
      <c r="I17" s="61">
        <f>G17*H17</f>
        <v>0</v>
      </c>
      <c r="J17" s="648"/>
      <c r="K17" s="599"/>
      <c r="L17" s="599"/>
      <c r="M17" s="599"/>
      <c r="N17" s="599"/>
      <c r="O17" s="599"/>
      <c r="P17" s="599"/>
      <c r="Q17" s="599"/>
      <c r="R17" s="599"/>
      <c r="S17" s="599"/>
      <c r="T17" s="602"/>
      <c r="U17" s="602"/>
      <c r="V17" s="602"/>
      <c r="W17" s="602"/>
      <c r="X17" s="602"/>
      <c r="Y17" s="602"/>
      <c r="Z17" s="602"/>
      <c r="AA17" s="602"/>
      <c r="AB17" s="602"/>
      <c r="AC17" s="602"/>
      <c r="AD17" s="602"/>
      <c r="AE17" s="602"/>
      <c r="AF17" s="602"/>
      <c r="AG17" s="602"/>
      <c r="AH17" s="602"/>
      <c r="AI17" s="602"/>
      <c r="AJ17" s="602"/>
      <c r="AK17" s="602"/>
      <c r="AL17" s="602"/>
      <c r="AM17" s="602"/>
      <c r="AN17" s="602"/>
      <c r="AO17" s="602"/>
      <c r="AP17" s="602"/>
      <c r="AQ17" s="602"/>
      <c r="AR17" s="602"/>
      <c r="AS17" s="602"/>
      <c r="AT17" s="602"/>
      <c r="AU17" s="602"/>
      <c r="AV17" s="602"/>
      <c r="AW17" s="602"/>
      <c r="AX17" s="602"/>
      <c r="AY17" s="602"/>
      <c r="AZ17" s="602"/>
      <c r="BA17" s="602"/>
      <c r="BB17" s="602"/>
      <c r="BC17" s="602"/>
      <c r="BD17" s="602"/>
      <c r="BE17" s="602"/>
      <c r="BF17" s="602"/>
      <c r="BG17" s="602"/>
      <c r="BH17" s="602"/>
      <c r="BI17" s="602"/>
      <c r="BJ17" s="602"/>
      <c r="BK17" s="602"/>
      <c r="BL17" s="602"/>
    </row>
    <row r="18" spans="1:64" x14ac:dyDescent="0.2">
      <c r="A18" s="598"/>
      <c r="B18" s="602"/>
      <c r="C18" s="945" t="s">
        <v>157</v>
      </c>
      <c r="D18" s="946"/>
      <c r="E18" s="946"/>
      <c r="F18" s="947"/>
      <c r="G18" s="947"/>
      <c r="H18" s="948"/>
      <c r="I18" s="373">
        <f>SUM(I14:I17)</f>
        <v>0</v>
      </c>
      <c r="T18" s="602"/>
      <c r="U18" s="602"/>
      <c r="V18" s="602"/>
      <c r="W18" s="602"/>
      <c r="X18" s="602"/>
      <c r="Y18" s="602"/>
      <c r="Z18" s="602"/>
      <c r="AA18" s="602"/>
      <c r="AB18" s="602"/>
      <c r="AC18" s="602"/>
      <c r="AD18" s="602"/>
      <c r="AE18" s="602"/>
      <c r="AF18" s="602"/>
      <c r="AG18" s="602"/>
      <c r="AH18" s="602"/>
      <c r="AI18" s="602"/>
      <c r="AJ18" s="602"/>
      <c r="AK18" s="602"/>
      <c r="AL18" s="602"/>
      <c r="AM18" s="602"/>
      <c r="AN18" s="602"/>
      <c r="AO18" s="602"/>
      <c r="AP18" s="602"/>
      <c r="AQ18" s="602"/>
      <c r="AR18" s="602"/>
      <c r="AS18" s="602"/>
      <c r="AT18" s="602"/>
      <c r="AU18" s="602"/>
      <c r="AV18" s="602"/>
      <c r="AW18" s="602"/>
      <c r="AX18" s="602"/>
      <c r="AY18" s="602"/>
      <c r="AZ18" s="602"/>
      <c r="BA18" s="602"/>
      <c r="BB18" s="602"/>
      <c r="BC18" s="602"/>
      <c r="BD18" s="602"/>
      <c r="BE18" s="602"/>
      <c r="BF18" s="602"/>
      <c r="BG18" s="602"/>
      <c r="BH18" s="602"/>
      <c r="BI18" s="602"/>
      <c r="BJ18" s="602"/>
      <c r="BK18" s="602"/>
      <c r="BL18" s="602"/>
    </row>
    <row r="19" spans="1:64" s="621" customFormat="1" x14ac:dyDescent="0.2">
      <c r="A19" s="617"/>
      <c r="B19" s="618"/>
      <c r="C19" s="619">
        <v>1.2</v>
      </c>
      <c r="D19" s="678" t="s">
        <v>95</v>
      </c>
      <c r="E19" s="376" t="s">
        <v>49</v>
      </c>
      <c r="F19" s="376"/>
      <c r="G19" s="376"/>
      <c r="H19" s="376"/>
      <c r="I19" s="376"/>
      <c r="J19" s="648"/>
      <c r="K19" s="599"/>
      <c r="L19" s="599"/>
      <c r="M19" s="620"/>
      <c r="N19" s="620"/>
      <c r="O19" s="620"/>
      <c r="P19" s="620"/>
      <c r="Q19" s="620"/>
      <c r="R19" s="620"/>
      <c r="S19" s="620"/>
      <c r="T19" s="618"/>
      <c r="U19" s="618"/>
      <c r="V19" s="618"/>
      <c r="W19" s="618"/>
      <c r="X19" s="618"/>
      <c r="Y19" s="618"/>
      <c r="Z19" s="618"/>
      <c r="AA19" s="618"/>
      <c r="AB19" s="618"/>
      <c r="AC19" s="618"/>
      <c r="AD19" s="618"/>
      <c r="AE19" s="618"/>
      <c r="AF19" s="618"/>
      <c r="AG19" s="618"/>
      <c r="AH19" s="618"/>
      <c r="AI19" s="618"/>
      <c r="AJ19" s="618"/>
      <c r="AK19" s="618"/>
      <c r="AL19" s="618"/>
      <c r="AM19" s="618"/>
      <c r="AN19" s="618"/>
      <c r="AO19" s="618"/>
      <c r="AP19" s="618"/>
      <c r="AQ19" s="618"/>
      <c r="AR19" s="618"/>
      <c r="AS19" s="618"/>
      <c r="AT19" s="618"/>
      <c r="AU19" s="618"/>
      <c r="AV19" s="618"/>
      <c r="AW19" s="618"/>
      <c r="AX19" s="618"/>
      <c r="AY19" s="618"/>
      <c r="AZ19" s="618"/>
      <c r="BA19" s="618"/>
      <c r="BB19" s="618"/>
      <c r="BC19" s="618"/>
      <c r="BD19" s="618"/>
      <c r="BE19" s="618"/>
      <c r="BF19" s="618"/>
      <c r="BG19" s="618"/>
      <c r="BH19" s="618"/>
      <c r="BI19" s="618"/>
      <c r="BJ19" s="618"/>
      <c r="BK19" s="618"/>
      <c r="BL19" s="618"/>
    </row>
    <row r="20" spans="1:64" s="621" customFormat="1" ht="51" x14ac:dyDescent="0.2">
      <c r="A20" s="617"/>
      <c r="B20" s="618"/>
      <c r="C20" s="233" t="s">
        <v>64</v>
      </c>
      <c r="D20" s="64" t="s">
        <v>108</v>
      </c>
      <c r="E20" s="597" t="s">
        <v>65</v>
      </c>
      <c r="F20" s="139" t="s">
        <v>151</v>
      </c>
      <c r="G20" s="622">
        <f>SUM(G34:G46)</f>
        <v>56</v>
      </c>
      <c r="H20" s="623"/>
      <c r="I20" s="377">
        <f>G20*H20</f>
        <v>0</v>
      </c>
      <c r="J20" s="648"/>
      <c r="K20" s="599"/>
      <c r="L20" s="599"/>
      <c r="M20" s="620"/>
      <c r="N20" s="620"/>
      <c r="O20" s="620"/>
      <c r="P20" s="620"/>
      <c r="Q20" s="620"/>
      <c r="R20" s="620"/>
      <c r="S20" s="620"/>
      <c r="T20" s="618"/>
      <c r="U20" s="618"/>
      <c r="V20" s="618"/>
      <c r="W20" s="618"/>
      <c r="X20" s="618"/>
      <c r="Y20" s="618"/>
      <c r="Z20" s="618"/>
      <c r="AA20" s="618"/>
      <c r="AB20" s="618"/>
      <c r="AC20" s="618"/>
      <c r="AD20" s="618"/>
      <c r="AE20" s="618"/>
      <c r="AF20" s="618"/>
      <c r="AG20" s="618"/>
      <c r="AH20" s="618"/>
      <c r="AI20" s="618"/>
      <c r="AJ20" s="618"/>
      <c r="AK20" s="618"/>
      <c r="AL20" s="618"/>
      <c r="AM20" s="618"/>
      <c r="AN20" s="618"/>
      <c r="AO20" s="618"/>
      <c r="AP20" s="618"/>
      <c r="AQ20" s="618"/>
      <c r="AR20" s="618"/>
      <c r="AS20" s="618"/>
      <c r="AT20" s="618"/>
      <c r="AU20" s="618"/>
      <c r="AV20" s="618"/>
      <c r="AW20" s="618"/>
      <c r="AX20" s="618"/>
      <c r="AY20" s="618"/>
      <c r="AZ20" s="618"/>
      <c r="BA20" s="618"/>
      <c r="BB20" s="618"/>
      <c r="BC20" s="618"/>
      <c r="BD20" s="618"/>
      <c r="BE20" s="618"/>
      <c r="BF20" s="618"/>
      <c r="BG20" s="618"/>
      <c r="BH20" s="618"/>
      <c r="BI20" s="618"/>
      <c r="BJ20" s="618"/>
      <c r="BK20" s="618"/>
      <c r="BL20" s="618"/>
    </row>
    <row r="21" spans="1:64" s="621" customFormat="1" ht="76.5" x14ac:dyDescent="0.2">
      <c r="A21" s="617"/>
      <c r="B21" s="618"/>
      <c r="C21" s="233" t="s">
        <v>66</v>
      </c>
      <c r="D21" s="64" t="s">
        <v>268</v>
      </c>
      <c r="E21" s="655" t="s">
        <v>67</v>
      </c>
      <c r="F21" s="233" t="s">
        <v>3</v>
      </c>
      <c r="G21" s="622">
        <v>502</v>
      </c>
      <c r="H21" s="623"/>
      <c r="I21" s="377">
        <f>G21*H21</f>
        <v>0</v>
      </c>
      <c r="J21" s="648"/>
      <c r="K21" s="599"/>
      <c r="L21" s="599"/>
      <c r="M21" s="620"/>
      <c r="N21" s="620"/>
      <c r="O21" s="620"/>
      <c r="P21" s="620"/>
      <c r="Q21" s="620"/>
      <c r="R21" s="620"/>
      <c r="S21" s="620"/>
      <c r="T21" s="618"/>
      <c r="U21" s="618"/>
      <c r="V21" s="618"/>
      <c r="W21" s="618"/>
      <c r="X21" s="618"/>
      <c r="Y21" s="618"/>
      <c r="Z21" s="618"/>
      <c r="AA21" s="618"/>
      <c r="AB21" s="618"/>
      <c r="AC21" s="618"/>
      <c r="AD21" s="618"/>
      <c r="AE21" s="618"/>
      <c r="AF21" s="618"/>
      <c r="AG21" s="618"/>
      <c r="AH21" s="618"/>
      <c r="AI21" s="618"/>
      <c r="AJ21" s="618"/>
      <c r="AK21" s="618"/>
      <c r="AL21" s="618"/>
      <c r="AM21" s="618"/>
      <c r="AN21" s="618"/>
      <c r="AO21" s="618"/>
      <c r="AP21" s="618"/>
      <c r="AQ21" s="618"/>
      <c r="AR21" s="618"/>
      <c r="AS21" s="618"/>
      <c r="AT21" s="618"/>
      <c r="AU21" s="618"/>
      <c r="AV21" s="618"/>
      <c r="AW21" s="618"/>
      <c r="AX21" s="618"/>
      <c r="AY21" s="618"/>
      <c r="AZ21" s="618"/>
      <c r="BA21" s="618"/>
      <c r="BB21" s="618"/>
      <c r="BC21" s="618"/>
      <c r="BD21" s="618"/>
      <c r="BE21" s="618"/>
      <c r="BF21" s="618"/>
      <c r="BG21" s="618"/>
      <c r="BH21" s="618"/>
      <c r="BI21" s="618"/>
      <c r="BJ21" s="618"/>
      <c r="BK21" s="618"/>
      <c r="BL21" s="618"/>
    </row>
    <row r="22" spans="1:64" s="621" customFormat="1" ht="76.5" x14ac:dyDescent="0.2">
      <c r="A22" s="617"/>
      <c r="B22" s="618"/>
      <c r="C22" s="949" t="s">
        <v>68</v>
      </c>
      <c r="D22" s="326" t="s">
        <v>109</v>
      </c>
      <c r="E22" s="656" t="s">
        <v>69</v>
      </c>
      <c r="F22" s="879"/>
      <c r="G22" s="879"/>
      <c r="H22" s="879"/>
      <c r="I22" s="879"/>
      <c r="J22" s="648"/>
      <c r="K22" s="599"/>
      <c r="L22" s="599"/>
      <c r="M22" s="620"/>
      <c r="N22" s="620"/>
      <c r="O22" s="620"/>
      <c r="P22" s="620"/>
      <c r="Q22" s="620"/>
      <c r="R22" s="620"/>
      <c r="S22" s="620"/>
      <c r="T22" s="618"/>
      <c r="U22" s="618"/>
      <c r="V22" s="618"/>
      <c r="W22" s="618"/>
      <c r="X22" s="618"/>
      <c r="Y22" s="618"/>
      <c r="Z22" s="618"/>
      <c r="AA22" s="618"/>
      <c r="AB22" s="618"/>
      <c r="AC22" s="618"/>
      <c r="AD22" s="618"/>
      <c r="AE22" s="618"/>
      <c r="AF22" s="618"/>
      <c r="AG22" s="618"/>
      <c r="AH22" s="618"/>
      <c r="AI22" s="618"/>
      <c r="AJ22" s="618"/>
      <c r="AK22" s="618"/>
      <c r="AL22" s="618"/>
      <c r="AM22" s="618"/>
      <c r="AN22" s="618"/>
      <c r="AO22" s="618"/>
      <c r="AP22" s="618"/>
      <c r="AQ22" s="618"/>
      <c r="AR22" s="618"/>
      <c r="AS22" s="618"/>
      <c r="AT22" s="618"/>
      <c r="AU22" s="618"/>
      <c r="AV22" s="618"/>
      <c r="AW22" s="618"/>
      <c r="AX22" s="618"/>
      <c r="AY22" s="618"/>
      <c r="AZ22" s="618"/>
      <c r="BA22" s="618"/>
      <c r="BB22" s="618"/>
      <c r="BC22" s="618"/>
      <c r="BD22" s="618"/>
      <c r="BE22" s="618"/>
      <c r="BF22" s="618"/>
      <c r="BG22" s="618"/>
      <c r="BH22" s="618"/>
      <c r="BI22" s="618"/>
      <c r="BJ22" s="618"/>
      <c r="BK22" s="618"/>
      <c r="BL22" s="618"/>
    </row>
    <row r="23" spans="1:64" s="621" customFormat="1" ht="19.5" customHeight="1" x14ac:dyDescent="0.2">
      <c r="A23" s="617"/>
      <c r="B23" s="618"/>
      <c r="C23" s="949"/>
      <c r="D23" s="328" t="s">
        <v>269</v>
      </c>
      <c r="E23" s="123" t="s">
        <v>123</v>
      </c>
      <c r="F23" s="880"/>
      <c r="G23" s="880"/>
      <c r="H23" s="880"/>
      <c r="I23" s="880"/>
      <c r="J23" s="648"/>
      <c r="K23" s="599"/>
      <c r="L23" s="599"/>
      <c r="M23" s="620"/>
      <c r="N23" s="620"/>
      <c r="O23" s="620"/>
      <c r="P23" s="620"/>
      <c r="Q23" s="620"/>
      <c r="R23" s="620"/>
      <c r="S23" s="620"/>
      <c r="T23" s="618"/>
      <c r="U23" s="618"/>
      <c r="V23" s="618"/>
      <c r="W23" s="618"/>
      <c r="X23" s="618"/>
      <c r="Y23" s="618"/>
      <c r="Z23" s="618"/>
      <c r="AA23" s="618"/>
      <c r="AB23" s="618"/>
      <c r="AC23" s="618"/>
      <c r="AD23" s="618"/>
      <c r="AE23" s="618"/>
      <c r="AF23" s="618"/>
      <c r="AG23" s="618"/>
      <c r="AH23" s="618"/>
      <c r="AI23" s="618"/>
      <c r="AJ23" s="618"/>
      <c r="AK23" s="618"/>
      <c r="AL23" s="618"/>
      <c r="AM23" s="618"/>
      <c r="AN23" s="618"/>
      <c r="AO23" s="618"/>
      <c r="AP23" s="618"/>
      <c r="AQ23" s="618"/>
      <c r="AR23" s="618"/>
      <c r="AS23" s="618"/>
      <c r="AT23" s="618"/>
      <c r="AU23" s="618"/>
      <c r="AV23" s="618"/>
      <c r="AW23" s="618"/>
      <c r="AX23" s="618"/>
      <c r="AY23" s="618"/>
      <c r="AZ23" s="618"/>
      <c r="BA23" s="618"/>
      <c r="BB23" s="618"/>
      <c r="BC23" s="618"/>
      <c r="BD23" s="618"/>
      <c r="BE23" s="618"/>
      <c r="BF23" s="618"/>
      <c r="BG23" s="618"/>
      <c r="BH23" s="618"/>
      <c r="BI23" s="618"/>
      <c r="BJ23" s="618"/>
      <c r="BK23" s="618"/>
      <c r="BL23" s="618"/>
    </row>
    <row r="24" spans="1:64" s="621" customFormat="1" x14ac:dyDescent="0.2">
      <c r="A24" s="617"/>
      <c r="B24" s="618"/>
      <c r="C24" s="949"/>
      <c r="D24" s="89" t="s">
        <v>673</v>
      </c>
      <c r="E24" s="666" t="s">
        <v>675</v>
      </c>
      <c r="F24" s="880"/>
      <c r="G24" s="880"/>
      <c r="H24" s="880"/>
      <c r="I24" s="880"/>
      <c r="J24" s="648"/>
      <c r="K24" s="599"/>
      <c r="L24" s="599"/>
      <c r="M24" s="620"/>
      <c r="N24" s="620"/>
      <c r="O24" s="620"/>
      <c r="P24" s="620"/>
      <c r="Q24" s="620"/>
      <c r="R24" s="620"/>
      <c r="S24" s="620"/>
      <c r="T24" s="618"/>
      <c r="U24" s="618"/>
      <c r="V24" s="618"/>
      <c r="W24" s="618"/>
      <c r="X24" s="618"/>
      <c r="Y24" s="618"/>
      <c r="Z24" s="618"/>
      <c r="AA24" s="618"/>
      <c r="AB24" s="618"/>
      <c r="AC24" s="618"/>
      <c r="AD24" s="618"/>
      <c r="AE24" s="618"/>
      <c r="AF24" s="618"/>
      <c r="AG24" s="618"/>
      <c r="AH24" s="618"/>
      <c r="AI24" s="618"/>
      <c r="AJ24" s="618"/>
      <c r="AK24" s="618"/>
      <c r="AL24" s="618"/>
      <c r="AM24" s="618"/>
      <c r="AN24" s="618"/>
      <c r="AO24" s="618"/>
      <c r="AP24" s="618"/>
      <c r="AQ24" s="618"/>
      <c r="AR24" s="618"/>
      <c r="AS24" s="618"/>
      <c r="AT24" s="618"/>
      <c r="AU24" s="618"/>
      <c r="AV24" s="618"/>
      <c r="AW24" s="618"/>
      <c r="AX24" s="618"/>
      <c r="AY24" s="618"/>
      <c r="AZ24" s="618"/>
      <c r="BA24" s="618"/>
      <c r="BB24" s="618"/>
      <c r="BC24" s="618"/>
      <c r="BD24" s="618"/>
      <c r="BE24" s="618"/>
      <c r="BF24" s="618"/>
      <c r="BG24" s="618"/>
      <c r="BH24" s="618"/>
      <c r="BI24" s="618"/>
      <c r="BJ24" s="618"/>
      <c r="BK24" s="618"/>
      <c r="BL24" s="618"/>
    </row>
    <row r="25" spans="1:64" s="621" customFormat="1" ht="24" customHeight="1" x14ac:dyDescent="0.2">
      <c r="A25" s="617"/>
      <c r="B25" s="618"/>
      <c r="C25" s="949"/>
      <c r="D25" s="90" t="s">
        <v>674</v>
      </c>
      <c r="E25" s="123" t="s">
        <v>676</v>
      </c>
      <c r="F25" s="880"/>
      <c r="G25" s="880"/>
      <c r="H25" s="880"/>
      <c r="I25" s="880"/>
      <c r="J25" s="648"/>
      <c r="K25" s="599"/>
      <c r="L25" s="599"/>
      <c r="M25" s="620"/>
      <c r="N25" s="620"/>
      <c r="O25" s="620"/>
      <c r="P25" s="620"/>
      <c r="Q25" s="620"/>
      <c r="R25" s="620"/>
      <c r="S25" s="620"/>
      <c r="T25" s="618"/>
      <c r="U25" s="618"/>
      <c r="V25" s="618"/>
      <c r="W25" s="618"/>
      <c r="X25" s="618"/>
      <c r="Y25" s="618"/>
      <c r="Z25" s="618"/>
      <c r="AA25" s="618"/>
      <c r="AB25" s="618"/>
      <c r="AC25" s="618"/>
      <c r="AD25" s="618"/>
      <c r="AE25" s="618"/>
      <c r="AF25" s="618"/>
      <c r="AG25" s="618"/>
      <c r="AH25" s="618"/>
      <c r="AI25" s="618"/>
      <c r="AJ25" s="618"/>
      <c r="AK25" s="618"/>
      <c r="AL25" s="618"/>
      <c r="AM25" s="618"/>
      <c r="AN25" s="618"/>
      <c r="AO25" s="618"/>
      <c r="AP25" s="618"/>
      <c r="AQ25" s="618"/>
      <c r="AR25" s="618"/>
      <c r="AS25" s="618"/>
      <c r="AT25" s="618"/>
      <c r="AU25" s="618"/>
      <c r="AV25" s="618"/>
      <c r="AW25" s="618"/>
      <c r="AX25" s="618"/>
      <c r="AY25" s="618"/>
      <c r="AZ25" s="618"/>
      <c r="BA25" s="618"/>
      <c r="BB25" s="618"/>
      <c r="BC25" s="618"/>
      <c r="BD25" s="618"/>
      <c r="BE25" s="618"/>
      <c r="BF25" s="618"/>
      <c r="BG25" s="618"/>
      <c r="BH25" s="618"/>
      <c r="BI25" s="618"/>
      <c r="BJ25" s="618"/>
      <c r="BK25" s="618"/>
      <c r="BL25" s="618"/>
    </row>
    <row r="26" spans="1:64" s="621" customFormat="1" ht="25.5" x14ac:dyDescent="0.2">
      <c r="A26" s="617"/>
      <c r="B26" s="618"/>
      <c r="C26" s="949"/>
      <c r="D26" s="90" t="s">
        <v>111</v>
      </c>
      <c r="E26" s="123" t="s">
        <v>70</v>
      </c>
      <c r="F26" s="880"/>
      <c r="G26" s="880"/>
      <c r="H26" s="880"/>
      <c r="I26" s="880"/>
      <c r="J26" s="648"/>
      <c r="K26" s="599"/>
      <c r="L26" s="599"/>
      <c r="M26" s="620"/>
      <c r="N26" s="620"/>
      <c r="O26" s="620"/>
      <c r="P26" s="620"/>
      <c r="Q26" s="620"/>
      <c r="R26" s="620"/>
      <c r="S26" s="620"/>
      <c r="T26" s="618"/>
      <c r="U26" s="618"/>
      <c r="V26" s="618"/>
      <c r="W26" s="618"/>
      <c r="X26" s="618"/>
      <c r="Y26" s="618"/>
      <c r="Z26" s="618"/>
      <c r="AA26" s="618"/>
      <c r="AB26" s="618"/>
      <c r="AC26" s="618"/>
      <c r="AD26" s="618"/>
      <c r="AE26" s="618"/>
      <c r="AF26" s="618"/>
      <c r="AG26" s="618"/>
      <c r="AH26" s="618"/>
      <c r="AI26" s="618"/>
      <c r="AJ26" s="618"/>
      <c r="AK26" s="618"/>
      <c r="AL26" s="618"/>
      <c r="AM26" s="618"/>
      <c r="AN26" s="618"/>
      <c r="AO26" s="618"/>
      <c r="AP26" s="618"/>
      <c r="AQ26" s="618"/>
      <c r="AR26" s="618"/>
      <c r="AS26" s="618"/>
      <c r="AT26" s="618"/>
      <c r="AU26" s="618"/>
      <c r="AV26" s="618"/>
      <c r="AW26" s="618"/>
      <c r="AX26" s="618"/>
      <c r="AY26" s="618"/>
      <c r="AZ26" s="618"/>
      <c r="BA26" s="618"/>
      <c r="BB26" s="618"/>
      <c r="BC26" s="618"/>
      <c r="BD26" s="618"/>
      <c r="BE26" s="618"/>
      <c r="BF26" s="618"/>
      <c r="BG26" s="618"/>
      <c r="BH26" s="618"/>
      <c r="BI26" s="618"/>
      <c r="BJ26" s="618"/>
      <c r="BK26" s="618"/>
      <c r="BL26" s="618"/>
    </row>
    <row r="27" spans="1:64" s="621" customFormat="1" ht="25.5" x14ac:dyDescent="0.2">
      <c r="A27" s="617"/>
      <c r="B27" s="618"/>
      <c r="C27" s="949"/>
      <c r="D27" s="90" t="s">
        <v>112</v>
      </c>
      <c r="E27" s="123" t="s">
        <v>71</v>
      </c>
      <c r="F27" s="880"/>
      <c r="G27" s="880"/>
      <c r="H27" s="880"/>
      <c r="I27" s="880"/>
      <c r="J27" s="648"/>
      <c r="K27" s="599"/>
      <c r="L27" s="599"/>
      <c r="M27" s="620"/>
      <c r="N27" s="620"/>
      <c r="O27" s="620"/>
      <c r="P27" s="620"/>
      <c r="Q27" s="620"/>
      <c r="R27" s="620"/>
      <c r="S27" s="620"/>
      <c r="T27" s="618"/>
      <c r="U27" s="618"/>
      <c r="V27" s="618"/>
      <c r="W27" s="618"/>
      <c r="X27" s="618"/>
      <c r="Y27" s="618"/>
      <c r="Z27" s="618"/>
      <c r="AA27" s="618"/>
      <c r="AB27" s="618"/>
      <c r="AC27" s="618"/>
      <c r="AD27" s="618"/>
      <c r="AE27" s="618"/>
      <c r="AF27" s="618"/>
      <c r="AG27" s="618"/>
      <c r="AH27" s="618"/>
      <c r="AI27" s="618"/>
      <c r="AJ27" s="618"/>
      <c r="AK27" s="618"/>
      <c r="AL27" s="618"/>
      <c r="AM27" s="618"/>
      <c r="AN27" s="618"/>
      <c r="AO27" s="618"/>
      <c r="AP27" s="618"/>
      <c r="AQ27" s="618"/>
      <c r="AR27" s="618"/>
      <c r="AS27" s="618"/>
      <c r="AT27" s="618"/>
      <c r="AU27" s="618"/>
      <c r="AV27" s="618"/>
      <c r="AW27" s="618"/>
      <c r="AX27" s="618"/>
      <c r="AY27" s="618"/>
      <c r="AZ27" s="618"/>
      <c r="BA27" s="618"/>
      <c r="BB27" s="618"/>
      <c r="BC27" s="618"/>
      <c r="BD27" s="618"/>
      <c r="BE27" s="618"/>
      <c r="BF27" s="618"/>
      <c r="BG27" s="618"/>
      <c r="BH27" s="618"/>
      <c r="BI27" s="618"/>
      <c r="BJ27" s="618"/>
      <c r="BK27" s="618"/>
      <c r="BL27" s="618"/>
    </row>
    <row r="28" spans="1:64" s="621" customFormat="1" ht="25.5" x14ac:dyDescent="0.2">
      <c r="A28" s="617"/>
      <c r="B28" s="618"/>
      <c r="C28" s="949"/>
      <c r="D28" s="90" t="s">
        <v>113</v>
      </c>
      <c r="E28" s="123" t="s">
        <v>119</v>
      </c>
      <c r="F28" s="880"/>
      <c r="G28" s="880"/>
      <c r="H28" s="880"/>
      <c r="I28" s="880"/>
      <c r="J28" s="648"/>
      <c r="K28" s="599"/>
      <c r="L28" s="599"/>
      <c r="M28" s="620"/>
      <c r="N28" s="620"/>
      <c r="O28" s="620"/>
      <c r="P28" s="620"/>
      <c r="Q28" s="620"/>
      <c r="R28" s="620"/>
      <c r="S28" s="620"/>
      <c r="T28" s="618"/>
      <c r="U28" s="618"/>
      <c r="V28" s="618"/>
      <c r="W28" s="618"/>
      <c r="X28" s="618"/>
      <c r="Y28" s="618"/>
      <c r="Z28" s="618"/>
      <c r="AA28" s="618"/>
      <c r="AB28" s="618"/>
      <c r="AC28" s="618"/>
      <c r="AD28" s="618"/>
      <c r="AE28" s="618"/>
      <c r="AF28" s="618"/>
      <c r="AG28" s="618"/>
      <c r="AH28" s="618"/>
      <c r="AI28" s="618"/>
      <c r="AJ28" s="618"/>
      <c r="AK28" s="618"/>
      <c r="AL28" s="618"/>
      <c r="AM28" s="618"/>
      <c r="AN28" s="618"/>
      <c r="AO28" s="618"/>
      <c r="AP28" s="618"/>
      <c r="AQ28" s="618"/>
      <c r="AR28" s="618"/>
      <c r="AS28" s="618"/>
      <c r="AT28" s="618"/>
      <c r="AU28" s="618"/>
      <c r="AV28" s="618"/>
      <c r="AW28" s="618"/>
      <c r="AX28" s="618"/>
      <c r="AY28" s="618"/>
      <c r="AZ28" s="618"/>
      <c r="BA28" s="618"/>
      <c r="BB28" s="618"/>
      <c r="BC28" s="618"/>
      <c r="BD28" s="618"/>
      <c r="BE28" s="618"/>
      <c r="BF28" s="618"/>
      <c r="BG28" s="618"/>
      <c r="BH28" s="618"/>
      <c r="BI28" s="618"/>
      <c r="BJ28" s="618"/>
      <c r="BK28" s="618"/>
      <c r="BL28" s="618"/>
    </row>
    <row r="29" spans="1:64" s="621" customFormat="1" x14ac:dyDescent="0.2">
      <c r="A29" s="617"/>
      <c r="B29" s="618"/>
      <c r="C29" s="949"/>
      <c r="D29" s="89" t="s">
        <v>114</v>
      </c>
      <c r="E29" s="123" t="s">
        <v>72</v>
      </c>
      <c r="F29" s="880"/>
      <c r="G29" s="880"/>
      <c r="H29" s="880"/>
      <c r="I29" s="880"/>
      <c r="J29" s="648"/>
      <c r="K29" s="599"/>
      <c r="L29" s="599"/>
      <c r="M29" s="620"/>
      <c r="N29" s="620"/>
      <c r="O29" s="620"/>
      <c r="P29" s="620"/>
      <c r="Q29" s="620"/>
      <c r="R29" s="620"/>
      <c r="S29" s="620"/>
      <c r="T29" s="618"/>
      <c r="U29" s="618"/>
      <c r="V29" s="618"/>
      <c r="W29" s="618"/>
      <c r="X29" s="618"/>
      <c r="Y29" s="618"/>
      <c r="Z29" s="618"/>
      <c r="AA29" s="618"/>
      <c r="AB29" s="618"/>
      <c r="AC29" s="618"/>
      <c r="AD29" s="618"/>
      <c r="AE29" s="618"/>
      <c r="AF29" s="618"/>
      <c r="AG29" s="618"/>
      <c r="AH29" s="618"/>
      <c r="AI29" s="618"/>
      <c r="AJ29" s="618"/>
      <c r="AK29" s="618"/>
      <c r="AL29" s="618"/>
      <c r="AM29" s="618"/>
      <c r="AN29" s="618"/>
      <c r="AO29" s="618"/>
      <c r="AP29" s="618"/>
      <c r="AQ29" s="618"/>
      <c r="AR29" s="618"/>
      <c r="AS29" s="618"/>
      <c r="AT29" s="618"/>
      <c r="AU29" s="618"/>
      <c r="AV29" s="618"/>
      <c r="AW29" s="618"/>
      <c r="AX29" s="618"/>
      <c r="AY29" s="618"/>
      <c r="AZ29" s="618"/>
      <c r="BA29" s="618"/>
      <c r="BB29" s="618"/>
      <c r="BC29" s="618"/>
      <c r="BD29" s="618"/>
      <c r="BE29" s="618"/>
      <c r="BF29" s="618"/>
      <c r="BG29" s="618"/>
      <c r="BH29" s="618"/>
      <c r="BI29" s="618"/>
      <c r="BJ29" s="618"/>
      <c r="BK29" s="618"/>
      <c r="BL29" s="618"/>
    </row>
    <row r="30" spans="1:64" s="621" customFormat="1" x14ac:dyDescent="0.2">
      <c r="A30" s="617"/>
      <c r="B30" s="618"/>
      <c r="C30" s="949"/>
      <c r="D30" s="89" t="s">
        <v>115</v>
      </c>
      <c r="E30" s="123" t="s">
        <v>120</v>
      </c>
      <c r="F30" s="880"/>
      <c r="G30" s="880"/>
      <c r="H30" s="880"/>
      <c r="I30" s="880"/>
      <c r="J30" s="648"/>
      <c r="K30" s="599"/>
      <c r="L30" s="599"/>
      <c r="M30" s="620"/>
      <c r="N30" s="620"/>
      <c r="O30" s="620"/>
      <c r="P30" s="620"/>
      <c r="Q30" s="620"/>
      <c r="R30" s="620"/>
      <c r="S30" s="620"/>
      <c r="T30" s="618"/>
      <c r="U30" s="618"/>
      <c r="V30" s="618"/>
      <c r="W30" s="618"/>
      <c r="X30" s="618"/>
      <c r="Y30" s="618"/>
      <c r="Z30" s="618"/>
      <c r="AA30" s="618"/>
      <c r="AB30" s="618"/>
      <c r="AC30" s="618"/>
      <c r="AD30" s="618"/>
      <c r="AE30" s="618"/>
      <c r="AF30" s="618"/>
      <c r="AG30" s="618"/>
      <c r="AH30" s="618"/>
      <c r="AI30" s="618"/>
      <c r="AJ30" s="618"/>
      <c r="AK30" s="618"/>
      <c r="AL30" s="618"/>
      <c r="AM30" s="618"/>
      <c r="AN30" s="618"/>
      <c r="AO30" s="618"/>
      <c r="AP30" s="618"/>
      <c r="AQ30" s="618"/>
      <c r="AR30" s="618"/>
      <c r="AS30" s="618"/>
      <c r="AT30" s="618"/>
      <c r="AU30" s="618"/>
      <c r="AV30" s="618"/>
      <c r="AW30" s="618"/>
      <c r="AX30" s="618"/>
      <c r="AY30" s="618"/>
      <c r="AZ30" s="618"/>
      <c r="BA30" s="618"/>
      <c r="BB30" s="618"/>
      <c r="BC30" s="618"/>
      <c r="BD30" s="618"/>
      <c r="BE30" s="618"/>
      <c r="BF30" s="618"/>
      <c r="BG30" s="618"/>
      <c r="BH30" s="618"/>
      <c r="BI30" s="618"/>
      <c r="BJ30" s="618"/>
      <c r="BK30" s="618"/>
      <c r="BL30" s="618"/>
    </row>
    <row r="31" spans="1:64" s="621" customFormat="1" x14ac:dyDescent="0.2">
      <c r="A31" s="617"/>
      <c r="B31" s="618"/>
      <c r="C31" s="949"/>
      <c r="D31" s="90" t="s">
        <v>116</v>
      </c>
      <c r="E31" s="123" t="s">
        <v>73</v>
      </c>
      <c r="F31" s="880"/>
      <c r="G31" s="880"/>
      <c r="H31" s="880"/>
      <c r="I31" s="880"/>
      <c r="J31" s="648"/>
      <c r="K31" s="599"/>
      <c r="L31" s="599"/>
      <c r="M31" s="620"/>
      <c r="N31" s="620"/>
      <c r="O31" s="620"/>
      <c r="P31" s="620"/>
      <c r="Q31" s="620"/>
      <c r="R31" s="620"/>
      <c r="S31" s="620"/>
      <c r="T31" s="618"/>
      <c r="U31" s="618"/>
      <c r="V31" s="618"/>
      <c r="W31" s="618"/>
      <c r="X31" s="618"/>
      <c r="Y31" s="618"/>
      <c r="Z31" s="618"/>
      <c r="AA31" s="618"/>
      <c r="AB31" s="618"/>
      <c r="AC31" s="618"/>
      <c r="AD31" s="618"/>
      <c r="AE31" s="618"/>
      <c r="AF31" s="618"/>
      <c r="AG31" s="618"/>
      <c r="AH31" s="618"/>
      <c r="AI31" s="618"/>
      <c r="AJ31" s="618"/>
      <c r="AK31" s="618"/>
      <c r="AL31" s="618"/>
      <c r="AM31" s="618"/>
      <c r="AN31" s="618"/>
      <c r="AO31" s="618"/>
      <c r="AP31" s="618"/>
      <c r="AQ31" s="618"/>
      <c r="AR31" s="618"/>
      <c r="AS31" s="618"/>
      <c r="AT31" s="618"/>
      <c r="AU31" s="618"/>
      <c r="AV31" s="618"/>
      <c r="AW31" s="618"/>
      <c r="AX31" s="618"/>
      <c r="AY31" s="618"/>
      <c r="AZ31" s="618"/>
      <c r="BA31" s="618"/>
      <c r="BB31" s="618"/>
      <c r="BC31" s="618"/>
      <c r="BD31" s="618"/>
      <c r="BE31" s="618"/>
      <c r="BF31" s="618"/>
      <c r="BG31" s="618"/>
      <c r="BH31" s="618"/>
      <c r="BI31" s="618"/>
      <c r="BJ31" s="618"/>
      <c r="BK31" s="618"/>
      <c r="BL31" s="618"/>
    </row>
    <row r="32" spans="1:64" s="621" customFormat="1" x14ac:dyDescent="0.2">
      <c r="A32" s="617"/>
      <c r="B32" s="618"/>
      <c r="C32" s="949"/>
      <c r="D32" s="90" t="s">
        <v>117</v>
      </c>
      <c r="E32" s="333" t="s">
        <v>315</v>
      </c>
      <c r="F32" s="880"/>
      <c r="G32" s="880"/>
      <c r="H32" s="880"/>
      <c r="I32" s="880"/>
      <c r="J32" s="648"/>
      <c r="K32" s="599"/>
      <c r="L32" s="599"/>
      <c r="M32" s="620"/>
      <c r="N32" s="620"/>
      <c r="O32" s="620"/>
      <c r="P32" s="620"/>
      <c r="Q32" s="620"/>
      <c r="R32" s="620"/>
      <c r="S32" s="620"/>
      <c r="T32" s="618"/>
      <c r="U32" s="618"/>
      <c r="V32" s="618"/>
      <c r="W32" s="618"/>
      <c r="X32" s="618"/>
      <c r="Y32" s="618"/>
      <c r="Z32" s="618"/>
      <c r="AA32" s="618"/>
      <c r="AB32" s="618"/>
      <c r="AC32" s="618"/>
      <c r="AD32" s="618"/>
      <c r="AE32" s="618"/>
      <c r="AF32" s="618"/>
      <c r="AG32" s="618"/>
      <c r="AH32" s="618"/>
      <c r="AI32" s="618"/>
      <c r="AJ32" s="618"/>
      <c r="AK32" s="618"/>
      <c r="AL32" s="618"/>
      <c r="AM32" s="618"/>
      <c r="AN32" s="618"/>
      <c r="AO32" s="618"/>
      <c r="AP32" s="618"/>
      <c r="AQ32" s="618"/>
      <c r="AR32" s="618"/>
      <c r="AS32" s="618"/>
      <c r="AT32" s="618"/>
      <c r="AU32" s="618"/>
      <c r="AV32" s="618"/>
      <c r="AW32" s="618"/>
      <c r="AX32" s="618"/>
      <c r="AY32" s="618"/>
      <c r="AZ32" s="618"/>
      <c r="BA32" s="618"/>
      <c r="BB32" s="618"/>
      <c r="BC32" s="618"/>
      <c r="BD32" s="618"/>
      <c r="BE32" s="618"/>
      <c r="BF32" s="618"/>
      <c r="BG32" s="618"/>
      <c r="BH32" s="618"/>
      <c r="BI32" s="618"/>
      <c r="BJ32" s="618"/>
      <c r="BK32" s="618"/>
      <c r="BL32" s="618"/>
    </row>
    <row r="33" spans="1:64" s="621" customFormat="1" ht="23.25" customHeight="1" x14ac:dyDescent="0.2">
      <c r="A33" s="617"/>
      <c r="B33" s="618"/>
      <c r="C33" s="949"/>
      <c r="D33" s="93" t="s">
        <v>118</v>
      </c>
      <c r="E33" s="93" t="s">
        <v>74</v>
      </c>
      <c r="F33" s="881"/>
      <c r="G33" s="881"/>
      <c r="H33" s="881"/>
      <c r="I33" s="881"/>
      <c r="J33" s="648"/>
      <c r="K33" s="599"/>
      <c r="L33" s="599"/>
      <c r="M33" s="620"/>
      <c r="N33" s="620"/>
      <c r="O33" s="620"/>
      <c r="P33" s="620"/>
      <c r="Q33" s="620"/>
      <c r="R33" s="620"/>
      <c r="S33" s="620"/>
      <c r="T33" s="618"/>
      <c r="U33" s="618"/>
      <c r="V33" s="618"/>
      <c r="W33" s="618"/>
      <c r="X33" s="618"/>
      <c r="Y33" s="618"/>
      <c r="Z33" s="618"/>
      <c r="AA33" s="618"/>
      <c r="AB33" s="618"/>
      <c r="AC33" s="618"/>
      <c r="AD33" s="618"/>
      <c r="AE33" s="618"/>
      <c r="AF33" s="618"/>
      <c r="AG33" s="618"/>
      <c r="AH33" s="618"/>
      <c r="AI33" s="618"/>
      <c r="AJ33" s="618"/>
      <c r="AK33" s="618"/>
      <c r="AL33" s="618"/>
      <c r="AM33" s="618"/>
      <c r="AN33" s="618"/>
      <c r="AO33" s="618"/>
      <c r="AP33" s="618"/>
      <c r="AQ33" s="618"/>
      <c r="AR33" s="618"/>
      <c r="AS33" s="618"/>
      <c r="AT33" s="618"/>
      <c r="AU33" s="618"/>
      <c r="AV33" s="618"/>
      <c r="AW33" s="618"/>
      <c r="AX33" s="618"/>
      <c r="AY33" s="618"/>
      <c r="AZ33" s="618"/>
      <c r="BA33" s="618"/>
      <c r="BB33" s="618"/>
      <c r="BC33" s="618"/>
      <c r="BD33" s="618"/>
      <c r="BE33" s="618"/>
      <c r="BF33" s="618"/>
      <c r="BG33" s="618"/>
      <c r="BH33" s="618"/>
      <c r="BI33" s="618"/>
      <c r="BJ33" s="618"/>
      <c r="BK33" s="618"/>
      <c r="BL33" s="618"/>
    </row>
    <row r="34" spans="1:64" s="621" customFormat="1" x14ac:dyDescent="0.2">
      <c r="A34" s="617"/>
      <c r="B34" s="618"/>
      <c r="C34" s="949"/>
      <c r="D34" s="680" t="str">
        <f>E34</f>
        <v>Pos W-1 dim. 1.80x1.80 m</v>
      </c>
      <c r="E34" s="681" t="s">
        <v>922</v>
      </c>
      <c r="F34" s="139" t="s">
        <v>151</v>
      </c>
      <c r="G34" s="751">
        <v>5</v>
      </c>
      <c r="H34" s="624"/>
      <c r="I34" s="141">
        <f>G34*H34</f>
        <v>0</v>
      </c>
      <c r="J34" s="650"/>
      <c r="K34" s="599"/>
      <c r="L34" s="599"/>
      <c r="M34" s="752"/>
      <c r="N34" s="752"/>
      <c r="O34" s="752"/>
      <c r="P34" s="752"/>
      <c r="Q34" s="752"/>
      <c r="R34" s="752"/>
      <c r="S34" s="752"/>
      <c r="T34" s="595"/>
      <c r="U34" s="595"/>
      <c r="V34" s="752"/>
      <c r="W34" s="620"/>
      <c r="X34" s="618"/>
      <c r="Y34" s="618"/>
      <c r="Z34" s="618"/>
      <c r="AA34" s="618"/>
      <c r="AB34" s="618"/>
      <c r="AC34" s="618"/>
      <c r="AD34" s="618"/>
      <c r="AE34" s="618"/>
      <c r="AF34" s="618"/>
      <c r="AG34" s="618"/>
      <c r="AH34" s="618"/>
      <c r="AI34" s="618"/>
      <c r="AJ34" s="618"/>
      <c r="AK34" s="618"/>
      <c r="AL34" s="618"/>
      <c r="AM34" s="618"/>
      <c r="AN34" s="618"/>
      <c r="AO34" s="618"/>
      <c r="AP34" s="618"/>
      <c r="AQ34" s="618"/>
      <c r="AR34" s="618"/>
      <c r="AS34" s="618"/>
      <c r="AT34" s="618"/>
      <c r="AU34" s="618"/>
      <c r="AV34" s="618"/>
      <c r="AW34" s="618"/>
      <c r="AX34" s="618"/>
      <c r="AY34" s="618"/>
      <c r="AZ34" s="618"/>
      <c r="BA34" s="618"/>
      <c r="BB34" s="618"/>
      <c r="BC34" s="618"/>
      <c r="BD34" s="618"/>
      <c r="BE34" s="618"/>
      <c r="BF34" s="618"/>
      <c r="BG34" s="618"/>
      <c r="BH34" s="618"/>
      <c r="BI34" s="618"/>
      <c r="BJ34" s="618"/>
      <c r="BK34" s="618"/>
      <c r="BL34" s="618"/>
    </row>
    <row r="35" spans="1:64" s="621" customFormat="1" x14ac:dyDescent="0.2">
      <c r="A35" s="617"/>
      <c r="B35" s="618"/>
      <c r="C35" s="949"/>
      <c r="D35" s="680" t="str">
        <f t="shared" ref="D35:D46" si="0">E35</f>
        <v>Pos W-2 dim. 0.90x1.80 m</v>
      </c>
      <c r="E35" s="681" t="s">
        <v>923</v>
      </c>
      <c r="F35" s="233" t="s">
        <v>151</v>
      </c>
      <c r="G35" s="661">
        <v>4</v>
      </c>
      <c r="H35" s="677"/>
      <c r="I35" s="141">
        <f t="shared" ref="I35:I46" si="1">G35*H35</f>
        <v>0</v>
      </c>
      <c r="J35" s="650"/>
      <c r="K35" s="599"/>
      <c r="L35" s="599"/>
      <c r="M35" s="595"/>
      <c r="N35" s="595"/>
      <c r="O35" s="595"/>
      <c r="P35" s="595"/>
      <c r="Q35" s="595"/>
      <c r="R35" s="595"/>
      <c r="S35" s="595"/>
      <c r="T35" s="595"/>
      <c r="U35" s="595"/>
      <c r="V35" s="753"/>
      <c r="W35" s="620"/>
      <c r="X35" s="618"/>
      <c r="Y35" s="618"/>
      <c r="Z35" s="618"/>
      <c r="AA35" s="618"/>
      <c r="AB35" s="618"/>
      <c r="AC35" s="618"/>
      <c r="AD35" s="618"/>
      <c r="AE35" s="618"/>
      <c r="AF35" s="618"/>
      <c r="AG35" s="618"/>
      <c r="AH35" s="618"/>
      <c r="AI35" s="618"/>
      <c r="AJ35" s="618"/>
      <c r="AK35" s="618"/>
      <c r="AL35" s="618"/>
      <c r="AM35" s="618"/>
      <c r="AN35" s="618"/>
      <c r="AO35" s="618"/>
      <c r="AP35" s="618"/>
      <c r="AQ35" s="618"/>
      <c r="AR35" s="618"/>
      <c r="AS35" s="618"/>
      <c r="AT35" s="618"/>
      <c r="AU35" s="618"/>
      <c r="AV35" s="618"/>
      <c r="AW35" s="618"/>
      <c r="AX35" s="618"/>
      <c r="AY35" s="618"/>
      <c r="AZ35" s="618"/>
      <c r="BA35" s="618"/>
      <c r="BB35" s="618"/>
      <c r="BC35" s="618"/>
      <c r="BD35" s="618"/>
      <c r="BE35" s="618"/>
      <c r="BF35" s="618"/>
      <c r="BG35" s="618"/>
      <c r="BH35" s="618"/>
      <c r="BI35" s="618"/>
      <c r="BJ35" s="618"/>
      <c r="BK35" s="618"/>
      <c r="BL35" s="618"/>
    </row>
    <row r="36" spans="1:64" s="621" customFormat="1" x14ac:dyDescent="0.2">
      <c r="A36" s="617"/>
      <c r="B36" s="618"/>
      <c r="C36" s="949"/>
      <c r="D36" s="680" t="str">
        <f t="shared" si="0"/>
        <v>Pos W-3 dim. 0.80x0.80 m</v>
      </c>
      <c r="E36" s="681" t="s">
        <v>924</v>
      </c>
      <c r="F36" s="233" t="s">
        <v>151</v>
      </c>
      <c r="G36" s="661">
        <v>4</v>
      </c>
      <c r="H36" s="677"/>
      <c r="I36" s="141">
        <f t="shared" si="1"/>
        <v>0</v>
      </c>
      <c r="J36" s="650"/>
      <c r="K36" s="599"/>
      <c r="L36" s="599"/>
      <c r="M36" s="595"/>
      <c r="N36" s="595"/>
      <c r="O36" s="595"/>
      <c r="P36" s="595"/>
      <c r="Q36" s="595"/>
      <c r="R36" s="595"/>
      <c r="S36" s="595"/>
      <c r="T36" s="595"/>
      <c r="U36" s="595"/>
      <c r="V36" s="753"/>
      <c r="W36" s="620"/>
      <c r="X36" s="618"/>
      <c r="Y36" s="618"/>
      <c r="Z36" s="618"/>
      <c r="AA36" s="618"/>
      <c r="AB36" s="618"/>
      <c r="AC36" s="618"/>
      <c r="AD36" s="618"/>
      <c r="AE36" s="618"/>
      <c r="AF36" s="618"/>
      <c r="AG36" s="618"/>
      <c r="AH36" s="618"/>
      <c r="AI36" s="618"/>
      <c r="AJ36" s="618"/>
      <c r="AK36" s="618"/>
      <c r="AL36" s="618"/>
      <c r="AM36" s="618"/>
      <c r="AN36" s="618"/>
      <c r="AO36" s="618"/>
      <c r="AP36" s="618"/>
      <c r="AQ36" s="618"/>
      <c r="AR36" s="618"/>
      <c r="AS36" s="618"/>
      <c r="AT36" s="618"/>
      <c r="AU36" s="618"/>
      <c r="AV36" s="618"/>
      <c r="AW36" s="618"/>
      <c r="AX36" s="618"/>
      <c r="AY36" s="618"/>
      <c r="AZ36" s="618"/>
      <c r="BA36" s="618"/>
      <c r="BB36" s="618"/>
      <c r="BC36" s="618"/>
      <c r="BD36" s="618"/>
      <c r="BE36" s="618"/>
      <c r="BF36" s="618"/>
      <c r="BG36" s="618"/>
      <c r="BH36" s="618"/>
      <c r="BI36" s="618"/>
      <c r="BJ36" s="618"/>
      <c r="BK36" s="618"/>
      <c r="BL36" s="618"/>
    </row>
    <row r="37" spans="1:64" s="621" customFormat="1" x14ac:dyDescent="0.2">
      <c r="A37" s="617"/>
      <c r="B37" s="618"/>
      <c r="C37" s="949"/>
      <c r="D37" s="680" t="str">
        <f t="shared" si="0"/>
        <v>Pos W-4 dim. 3.80x1.80 m</v>
      </c>
      <c r="E37" s="681" t="s">
        <v>925</v>
      </c>
      <c r="F37" s="233" t="s">
        <v>151</v>
      </c>
      <c r="G37" s="661">
        <v>4</v>
      </c>
      <c r="H37" s="677"/>
      <c r="I37" s="141">
        <f t="shared" si="1"/>
        <v>0</v>
      </c>
      <c r="J37" s="650"/>
      <c r="K37" s="599"/>
      <c r="L37" s="599"/>
      <c r="M37" s="595"/>
      <c r="N37" s="595"/>
      <c r="O37" s="595"/>
      <c r="P37" s="595"/>
      <c r="Q37" s="595"/>
      <c r="R37" s="595"/>
      <c r="S37" s="595"/>
      <c r="T37" s="595"/>
      <c r="U37" s="595"/>
      <c r="V37" s="753"/>
      <c r="W37" s="620"/>
      <c r="X37" s="618"/>
      <c r="Y37" s="618"/>
      <c r="Z37" s="618"/>
      <c r="AA37" s="618"/>
      <c r="AB37" s="618"/>
      <c r="AC37" s="618"/>
      <c r="AD37" s="618"/>
      <c r="AE37" s="618"/>
      <c r="AF37" s="618"/>
      <c r="AG37" s="618"/>
      <c r="AH37" s="618"/>
      <c r="AI37" s="618"/>
      <c r="AJ37" s="618"/>
      <c r="AK37" s="618"/>
      <c r="AL37" s="618"/>
      <c r="AM37" s="618"/>
      <c r="AN37" s="618"/>
      <c r="AO37" s="618"/>
      <c r="AP37" s="618"/>
      <c r="AQ37" s="618"/>
      <c r="AR37" s="618"/>
      <c r="AS37" s="618"/>
      <c r="AT37" s="618"/>
      <c r="AU37" s="618"/>
      <c r="AV37" s="618"/>
      <c r="AW37" s="618"/>
      <c r="AX37" s="618"/>
      <c r="AY37" s="618"/>
      <c r="AZ37" s="618"/>
      <c r="BA37" s="618"/>
      <c r="BB37" s="618"/>
      <c r="BC37" s="618"/>
      <c r="BD37" s="618"/>
      <c r="BE37" s="618"/>
      <c r="BF37" s="618"/>
      <c r="BG37" s="618"/>
      <c r="BH37" s="618"/>
      <c r="BI37" s="618"/>
      <c r="BJ37" s="618"/>
      <c r="BK37" s="618"/>
      <c r="BL37" s="618"/>
    </row>
    <row r="38" spans="1:64" s="621" customFormat="1" x14ac:dyDescent="0.2">
      <c r="A38" s="617"/>
      <c r="B38" s="618"/>
      <c r="C38" s="949"/>
      <c r="D38" s="680" t="str">
        <f t="shared" si="0"/>
        <v>Pos W-5 dim. 0.80x1.20 m</v>
      </c>
      <c r="E38" s="681" t="s">
        <v>926</v>
      </c>
      <c r="F38" s="233" t="s">
        <v>151</v>
      </c>
      <c r="G38" s="661">
        <v>1</v>
      </c>
      <c r="H38" s="677"/>
      <c r="I38" s="141">
        <f t="shared" si="1"/>
        <v>0</v>
      </c>
      <c r="J38" s="650"/>
      <c r="K38" s="599"/>
      <c r="L38" s="599"/>
      <c r="M38" s="595"/>
      <c r="N38" s="595"/>
      <c r="O38" s="595"/>
      <c r="P38" s="595"/>
      <c r="Q38" s="595"/>
      <c r="R38" s="595"/>
      <c r="S38" s="595"/>
      <c r="T38" s="595"/>
      <c r="U38" s="595"/>
      <c r="V38" s="753"/>
      <c r="W38" s="620"/>
      <c r="X38" s="618"/>
      <c r="Y38" s="618"/>
      <c r="Z38" s="618"/>
      <c r="AA38" s="618"/>
      <c r="AB38" s="618"/>
      <c r="AC38" s="618"/>
      <c r="AD38" s="618"/>
      <c r="AE38" s="618"/>
      <c r="AF38" s="618"/>
      <c r="AG38" s="618"/>
      <c r="AH38" s="618"/>
      <c r="AI38" s="618"/>
      <c r="AJ38" s="618"/>
      <c r="AK38" s="618"/>
      <c r="AL38" s="618"/>
      <c r="AM38" s="618"/>
      <c r="AN38" s="618"/>
      <c r="AO38" s="618"/>
      <c r="AP38" s="618"/>
      <c r="AQ38" s="618"/>
      <c r="AR38" s="618"/>
      <c r="AS38" s="618"/>
      <c r="AT38" s="618"/>
      <c r="AU38" s="618"/>
      <c r="AV38" s="618"/>
      <c r="AW38" s="618"/>
      <c r="AX38" s="618"/>
      <c r="AY38" s="618"/>
      <c r="AZ38" s="618"/>
      <c r="BA38" s="618"/>
      <c r="BB38" s="618"/>
      <c r="BC38" s="618"/>
      <c r="BD38" s="618"/>
      <c r="BE38" s="618"/>
      <c r="BF38" s="618"/>
      <c r="BG38" s="618"/>
      <c r="BH38" s="618"/>
      <c r="BI38" s="618"/>
      <c r="BJ38" s="618"/>
      <c r="BK38" s="618"/>
      <c r="BL38" s="618"/>
    </row>
    <row r="39" spans="1:64" s="621" customFormat="1" x14ac:dyDescent="0.2">
      <c r="A39" s="617"/>
      <c r="B39" s="618"/>
      <c r="C39" s="949"/>
      <c r="D39" s="680" t="str">
        <f t="shared" si="0"/>
        <v>Pos W-8 dim. 1.60x1.80 m</v>
      </c>
      <c r="E39" s="681" t="s">
        <v>927</v>
      </c>
      <c r="F39" s="233" t="s">
        <v>151</v>
      </c>
      <c r="G39" s="661">
        <v>12</v>
      </c>
      <c r="H39" s="677"/>
      <c r="I39" s="141">
        <f t="shared" si="1"/>
        <v>0</v>
      </c>
      <c r="J39" s="650"/>
      <c r="K39" s="599"/>
      <c r="L39" s="599"/>
      <c r="M39" s="595"/>
      <c r="N39" s="595"/>
      <c r="O39" s="595"/>
      <c r="P39" s="595"/>
      <c r="Q39" s="595"/>
      <c r="R39" s="595"/>
      <c r="S39" s="595"/>
      <c r="T39" s="595"/>
      <c r="U39" s="595"/>
      <c r="V39" s="753"/>
      <c r="W39" s="620"/>
      <c r="X39" s="618"/>
      <c r="Y39" s="618"/>
      <c r="Z39" s="618"/>
      <c r="AA39" s="618"/>
      <c r="AB39" s="618"/>
      <c r="AC39" s="618"/>
      <c r="AD39" s="618"/>
      <c r="AE39" s="618"/>
      <c r="AF39" s="618"/>
      <c r="AG39" s="618"/>
      <c r="AH39" s="618"/>
      <c r="AI39" s="618"/>
      <c r="AJ39" s="618"/>
      <c r="AK39" s="618"/>
      <c r="AL39" s="618"/>
      <c r="AM39" s="618"/>
      <c r="AN39" s="618"/>
      <c r="AO39" s="618"/>
      <c r="AP39" s="618"/>
      <c r="AQ39" s="618"/>
      <c r="AR39" s="618"/>
      <c r="AS39" s="618"/>
      <c r="AT39" s="618"/>
      <c r="AU39" s="618"/>
      <c r="AV39" s="618"/>
      <c r="AW39" s="618"/>
      <c r="AX39" s="618"/>
      <c r="AY39" s="618"/>
      <c r="AZ39" s="618"/>
      <c r="BA39" s="618"/>
      <c r="BB39" s="618"/>
      <c r="BC39" s="618"/>
      <c r="BD39" s="618"/>
      <c r="BE39" s="618"/>
      <c r="BF39" s="618"/>
      <c r="BG39" s="618"/>
      <c r="BH39" s="618"/>
      <c r="BI39" s="618"/>
      <c r="BJ39" s="618"/>
      <c r="BK39" s="618"/>
      <c r="BL39" s="618"/>
    </row>
    <row r="40" spans="1:64" s="621" customFormat="1" x14ac:dyDescent="0.2">
      <c r="A40" s="617"/>
      <c r="B40" s="618"/>
      <c r="C40" s="949"/>
      <c r="D40" s="680" t="str">
        <f t="shared" si="0"/>
        <v>Pos W-9 dim. 1.95x0.80 m</v>
      </c>
      <c r="E40" s="681" t="s">
        <v>928</v>
      </c>
      <c r="F40" s="233" t="s">
        <v>151</v>
      </c>
      <c r="G40" s="661">
        <v>4</v>
      </c>
      <c r="H40" s="677"/>
      <c r="I40" s="141">
        <f t="shared" si="1"/>
        <v>0</v>
      </c>
      <c r="J40" s="650"/>
      <c r="K40" s="599"/>
      <c r="L40" s="599"/>
      <c r="M40" s="595"/>
      <c r="N40" s="595"/>
      <c r="O40" s="595"/>
      <c r="P40" s="595"/>
      <c r="Q40" s="595"/>
      <c r="R40" s="595"/>
      <c r="S40" s="595"/>
      <c r="T40" s="595"/>
      <c r="U40" s="595"/>
      <c r="V40" s="753"/>
      <c r="W40" s="620"/>
      <c r="X40" s="618"/>
      <c r="Y40" s="618"/>
      <c r="Z40" s="618"/>
      <c r="AA40" s="618"/>
      <c r="AB40" s="618"/>
      <c r="AC40" s="618"/>
      <c r="AD40" s="618"/>
      <c r="AE40" s="618"/>
      <c r="AF40" s="618"/>
      <c r="AG40" s="618"/>
      <c r="AH40" s="618"/>
      <c r="AI40" s="618"/>
      <c r="AJ40" s="618"/>
      <c r="AK40" s="618"/>
      <c r="AL40" s="618"/>
      <c r="AM40" s="618"/>
      <c r="AN40" s="618"/>
      <c r="AO40" s="618"/>
      <c r="AP40" s="618"/>
      <c r="AQ40" s="618"/>
      <c r="AR40" s="618"/>
      <c r="AS40" s="618"/>
      <c r="AT40" s="618"/>
      <c r="AU40" s="618"/>
      <c r="AV40" s="618"/>
      <c r="AW40" s="618"/>
      <c r="AX40" s="618"/>
      <c r="AY40" s="618"/>
      <c r="AZ40" s="618"/>
      <c r="BA40" s="618"/>
      <c r="BB40" s="618"/>
      <c r="BC40" s="618"/>
      <c r="BD40" s="618"/>
      <c r="BE40" s="618"/>
      <c r="BF40" s="618"/>
      <c r="BG40" s="618"/>
      <c r="BH40" s="618"/>
      <c r="BI40" s="618"/>
      <c r="BJ40" s="618"/>
      <c r="BK40" s="618"/>
      <c r="BL40" s="618"/>
    </row>
    <row r="41" spans="1:64" s="621" customFormat="1" x14ac:dyDescent="0.2">
      <c r="A41" s="617"/>
      <c r="B41" s="618"/>
      <c r="C41" s="949"/>
      <c r="D41" s="680" t="str">
        <f t="shared" si="0"/>
        <v>Pos W-10 dim. 4.00x1.80 m</v>
      </c>
      <c r="E41" s="681" t="s">
        <v>929</v>
      </c>
      <c r="F41" s="233" t="s">
        <v>151</v>
      </c>
      <c r="G41" s="661">
        <v>13</v>
      </c>
      <c r="H41" s="677"/>
      <c r="I41" s="141">
        <f t="shared" si="1"/>
        <v>0</v>
      </c>
      <c r="J41" s="650"/>
      <c r="K41" s="599"/>
      <c r="L41" s="599"/>
      <c r="M41" s="595"/>
      <c r="N41" s="595"/>
      <c r="O41" s="595"/>
      <c r="P41" s="595"/>
      <c r="Q41" s="595"/>
      <c r="R41" s="595"/>
      <c r="S41" s="595"/>
      <c r="T41" s="595"/>
      <c r="U41" s="595"/>
      <c r="V41" s="753"/>
      <c r="W41" s="620"/>
      <c r="X41" s="618"/>
      <c r="Y41" s="618"/>
      <c r="Z41" s="618"/>
      <c r="AA41" s="618"/>
      <c r="AB41" s="618"/>
      <c r="AC41" s="618"/>
      <c r="AD41" s="618"/>
      <c r="AE41" s="618"/>
      <c r="AF41" s="618"/>
      <c r="AG41" s="618"/>
      <c r="AH41" s="618"/>
      <c r="AI41" s="618"/>
      <c r="AJ41" s="618"/>
      <c r="AK41" s="618"/>
      <c r="AL41" s="618"/>
      <c r="AM41" s="618"/>
      <c r="AN41" s="618"/>
      <c r="AO41" s="618"/>
      <c r="AP41" s="618"/>
      <c r="AQ41" s="618"/>
      <c r="AR41" s="618"/>
      <c r="AS41" s="618"/>
      <c r="AT41" s="618"/>
      <c r="AU41" s="618"/>
      <c r="AV41" s="618"/>
      <c r="AW41" s="618"/>
      <c r="AX41" s="618"/>
      <c r="AY41" s="618"/>
      <c r="AZ41" s="618"/>
      <c r="BA41" s="618"/>
      <c r="BB41" s="618"/>
      <c r="BC41" s="618"/>
      <c r="BD41" s="618"/>
      <c r="BE41" s="618"/>
      <c r="BF41" s="618"/>
      <c r="BG41" s="618"/>
      <c r="BH41" s="618"/>
      <c r="BI41" s="618"/>
      <c r="BJ41" s="618"/>
      <c r="BK41" s="618"/>
      <c r="BL41" s="618"/>
    </row>
    <row r="42" spans="1:64" s="621" customFormat="1" x14ac:dyDescent="0.2">
      <c r="A42" s="617"/>
      <c r="B42" s="618"/>
      <c r="C42" s="949"/>
      <c r="D42" s="680" t="str">
        <f t="shared" si="0"/>
        <v>Pos W-11 dim. 3.20x1.80 m</v>
      </c>
      <c r="E42" s="681" t="s">
        <v>930</v>
      </c>
      <c r="F42" s="233" t="s">
        <v>151</v>
      </c>
      <c r="G42" s="661">
        <v>4</v>
      </c>
      <c r="H42" s="677"/>
      <c r="I42" s="141">
        <f t="shared" si="1"/>
        <v>0</v>
      </c>
      <c r="J42" s="650"/>
      <c r="K42" s="599"/>
      <c r="L42" s="599"/>
      <c r="M42" s="595"/>
      <c r="N42" s="595"/>
      <c r="O42" s="595"/>
      <c r="P42" s="595"/>
      <c r="Q42" s="595"/>
      <c r="R42" s="595"/>
      <c r="S42" s="595"/>
      <c r="T42" s="595"/>
      <c r="U42" s="595"/>
      <c r="V42" s="753"/>
      <c r="W42" s="620"/>
      <c r="X42" s="618"/>
      <c r="Y42" s="618"/>
      <c r="Z42" s="618"/>
      <c r="AA42" s="618"/>
      <c r="AB42" s="618"/>
      <c r="AC42" s="618"/>
      <c r="AD42" s="618"/>
      <c r="AE42" s="618"/>
      <c r="AF42" s="618"/>
      <c r="AG42" s="618"/>
      <c r="AH42" s="618"/>
      <c r="AI42" s="618"/>
      <c r="AJ42" s="618"/>
      <c r="AK42" s="618"/>
      <c r="AL42" s="618"/>
      <c r="AM42" s="618"/>
      <c r="AN42" s="618"/>
      <c r="AO42" s="618"/>
      <c r="AP42" s="618"/>
      <c r="AQ42" s="618"/>
      <c r="AR42" s="618"/>
      <c r="AS42" s="618"/>
      <c r="AT42" s="618"/>
      <c r="AU42" s="618"/>
      <c r="AV42" s="618"/>
      <c r="AW42" s="618"/>
      <c r="AX42" s="618"/>
      <c r="AY42" s="618"/>
      <c r="AZ42" s="618"/>
      <c r="BA42" s="618"/>
      <c r="BB42" s="618"/>
      <c r="BC42" s="618"/>
      <c r="BD42" s="618"/>
      <c r="BE42" s="618"/>
      <c r="BF42" s="618"/>
      <c r="BG42" s="618"/>
      <c r="BH42" s="618"/>
      <c r="BI42" s="618"/>
      <c r="BJ42" s="618"/>
      <c r="BK42" s="618"/>
      <c r="BL42" s="618"/>
    </row>
    <row r="43" spans="1:64" s="621" customFormat="1" x14ac:dyDescent="0.2">
      <c r="A43" s="617"/>
      <c r="B43" s="618"/>
      <c r="C43" s="949"/>
      <c r="D43" s="680" t="str">
        <f t="shared" si="0"/>
        <v>Pos W-12 dim. 1.40x1.80 m</v>
      </c>
      <c r="E43" s="681" t="s">
        <v>931</v>
      </c>
      <c r="F43" s="233" t="s">
        <v>151</v>
      </c>
      <c r="G43" s="661">
        <v>1</v>
      </c>
      <c r="H43" s="677"/>
      <c r="I43" s="141">
        <f t="shared" si="1"/>
        <v>0</v>
      </c>
      <c r="J43" s="650"/>
      <c r="K43" s="599"/>
      <c r="L43" s="599"/>
      <c r="M43" s="595"/>
      <c r="N43" s="595"/>
      <c r="O43" s="595"/>
      <c r="P43" s="595"/>
      <c r="Q43" s="595"/>
      <c r="R43" s="595"/>
      <c r="S43" s="595"/>
      <c r="T43" s="595"/>
      <c r="U43" s="595"/>
      <c r="V43" s="595"/>
      <c r="W43" s="620"/>
      <c r="X43" s="618"/>
      <c r="Y43" s="618"/>
      <c r="Z43" s="618"/>
      <c r="AA43" s="618"/>
      <c r="AB43" s="618"/>
      <c r="AC43" s="618"/>
      <c r="AD43" s="618"/>
      <c r="AE43" s="618"/>
      <c r="AF43" s="618"/>
      <c r="AG43" s="618"/>
      <c r="AH43" s="618"/>
      <c r="AI43" s="618"/>
      <c r="AJ43" s="618"/>
      <c r="AK43" s="618"/>
      <c r="AL43" s="618"/>
      <c r="AM43" s="618"/>
      <c r="AN43" s="618"/>
      <c r="AO43" s="618"/>
      <c r="AP43" s="618"/>
      <c r="AQ43" s="618"/>
      <c r="AR43" s="618"/>
      <c r="AS43" s="618"/>
      <c r="AT43" s="618"/>
      <c r="AU43" s="618"/>
      <c r="AV43" s="618"/>
      <c r="AW43" s="618"/>
      <c r="AX43" s="618"/>
      <c r="AY43" s="618"/>
      <c r="AZ43" s="618"/>
      <c r="BA43" s="618"/>
      <c r="BB43" s="618"/>
      <c r="BC43" s="618"/>
      <c r="BD43" s="618"/>
      <c r="BE43" s="618"/>
      <c r="BF43" s="618"/>
      <c r="BG43" s="618"/>
      <c r="BH43" s="618"/>
      <c r="BI43" s="618"/>
      <c r="BJ43" s="618"/>
      <c r="BK43" s="618"/>
      <c r="BL43" s="618"/>
    </row>
    <row r="44" spans="1:64" s="621" customFormat="1" x14ac:dyDescent="0.2">
      <c r="A44" s="617"/>
      <c r="B44" s="618"/>
      <c r="C44" s="949"/>
      <c r="D44" s="680" t="str">
        <f t="shared" si="0"/>
        <v>Pos W-13 dim. 1.00x1.80 m</v>
      </c>
      <c r="E44" s="681" t="s">
        <v>932</v>
      </c>
      <c r="F44" s="233" t="s">
        <v>151</v>
      </c>
      <c r="G44" s="661">
        <v>1</v>
      </c>
      <c r="H44" s="677"/>
      <c r="I44" s="141">
        <f t="shared" si="1"/>
        <v>0</v>
      </c>
      <c r="J44" s="650"/>
      <c r="K44" s="599"/>
      <c r="L44" s="599"/>
      <c r="M44" s="595"/>
      <c r="N44" s="595"/>
      <c r="O44" s="595"/>
      <c r="P44" s="595"/>
      <c r="Q44" s="595"/>
      <c r="R44" s="595"/>
      <c r="S44" s="595"/>
      <c r="T44" s="595"/>
      <c r="U44" s="595"/>
      <c r="V44" s="595"/>
      <c r="W44" s="620"/>
      <c r="X44" s="618"/>
      <c r="Y44" s="618"/>
      <c r="Z44" s="618"/>
      <c r="AA44" s="618"/>
      <c r="AB44" s="618"/>
      <c r="AC44" s="618"/>
      <c r="AD44" s="618"/>
      <c r="AE44" s="618"/>
      <c r="AF44" s="618"/>
      <c r="AG44" s="618"/>
      <c r="AH44" s="618"/>
      <c r="AI44" s="618"/>
      <c r="AJ44" s="618"/>
      <c r="AK44" s="618"/>
      <c r="AL44" s="618"/>
      <c r="AM44" s="618"/>
      <c r="AN44" s="618"/>
      <c r="AO44" s="618"/>
      <c r="AP44" s="618"/>
      <c r="AQ44" s="618"/>
      <c r="AR44" s="618"/>
      <c r="AS44" s="618"/>
      <c r="AT44" s="618"/>
      <c r="AU44" s="618"/>
      <c r="AV44" s="618"/>
      <c r="AW44" s="618"/>
      <c r="AX44" s="618"/>
      <c r="AY44" s="618"/>
      <c r="AZ44" s="618"/>
      <c r="BA44" s="618"/>
      <c r="BB44" s="618"/>
      <c r="BC44" s="618"/>
      <c r="BD44" s="618"/>
      <c r="BE44" s="618"/>
      <c r="BF44" s="618"/>
      <c r="BG44" s="618"/>
      <c r="BH44" s="618"/>
      <c r="BI44" s="618"/>
      <c r="BJ44" s="618"/>
      <c r="BK44" s="618"/>
      <c r="BL44" s="618"/>
    </row>
    <row r="45" spans="1:64" s="621" customFormat="1" x14ac:dyDescent="0.2">
      <c r="A45" s="617"/>
      <c r="B45" s="618"/>
      <c r="C45" s="949"/>
      <c r="D45" s="680" t="str">
        <f t="shared" si="0"/>
        <v>Pos W-14 dim. 3.00x1.80 m</v>
      </c>
      <c r="E45" s="681" t="s">
        <v>933</v>
      </c>
      <c r="F45" s="233" t="s">
        <v>151</v>
      </c>
      <c r="G45" s="661">
        <v>2</v>
      </c>
      <c r="H45" s="677"/>
      <c r="I45" s="141">
        <f t="shared" si="1"/>
        <v>0</v>
      </c>
      <c r="J45" s="650"/>
      <c r="K45" s="599"/>
      <c r="L45" s="599"/>
      <c r="M45" s="595"/>
      <c r="N45" s="595"/>
      <c r="O45" s="595"/>
      <c r="P45" s="595"/>
      <c r="Q45" s="595"/>
      <c r="R45" s="595"/>
      <c r="S45" s="595"/>
      <c r="T45" s="595"/>
      <c r="U45" s="595"/>
      <c r="V45" s="595"/>
      <c r="W45" s="620"/>
      <c r="X45" s="618"/>
      <c r="Y45" s="618"/>
      <c r="Z45" s="618"/>
      <c r="AA45" s="618"/>
      <c r="AB45" s="618"/>
      <c r="AC45" s="618"/>
      <c r="AD45" s="618"/>
      <c r="AE45" s="618"/>
      <c r="AF45" s="618"/>
      <c r="AG45" s="618"/>
      <c r="AH45" s="618"/>
      <c r="AI45" s="618"/>
      <c r="AJ45" s="618"/>
      <c r="AK45" s="618"/>
      <c r="AL45" s="618"/>
      <c r="AM45" s="618"/>
      <c r="AN45" s="618"/>
      <c r="AO45" s="618"/>
      <c r="AP45" s="618"/>
      <c r="AQ45" s="618"/>
      <c r="AR45" s="618"/>
      <c r="AS45" s="618"/>
      <c r="AT45" s="618"/>
      <c r="AU45" s="618"/>
      <c r="AV45" s="618"/>
      <c r="AW45" s="618"/>
      <c r="AX45" s="618"/>
      <c r="AY45" s="618"/>
      <c r="AZ45" s="618"/>
      <c r="BA45" s="618"/>
      <c r="BB45" s="618"/>
      <c r="BC45" s="618"/>
      <c r="BD45" s="618"/>
      <c r="BE45" s="618"/>
      <c r="BF45" s="618"/>
      <c r="BG45" s="618"/>
      <c r="BH45" s="618"/>
      <c r="BI45" s="618"/>
      <c r="BJ45" s="618"/>
      <c r="BK45" s="618"/>
      <c r="BL45" s="618"/>
    </row>
    <row r="46" spans="1:64" s="621" customFormat="1" x14ac:dyDescent="0.2">
      <c r="A46" s="617"/>
      <c r="B46" s="618"/>
      <c r="C46" s="949"/>
      <c r="D46" s="680" t="str">
        <f t="shared" si="0"/>
        <v>Pos W-15 dim. 1.80x2.80 m</v>
      </c>
      <c r="E46" s="681" t="s">
        <v>934</v>
      </c>
      <c r="F46" s="139" t="s">
        <v>151</v>
      </c>
      <c r="G46" s="754">
        <v>1</v>
      </c>
      <c r="H46" s="624"/>
      <c r="I46" s="141">
        <f t="shared" si="1"/>
        <v>0</v>
      </c>
      <c r="J46" s="650"/>
      <c r="K46" s="599"/>
      <c r="L46" s="599"/>
      <c r="M46" s="595"/>
      <c r="N46" s="595"/>
      <c r="O46" s="595"/>
      <c r="P46" s="595"/>
      <c r="Q46" s="595"/>
      <c r="R46" s="595"/>
      <c r="S46" s="595"/>
      <c r="T46" s="595"/>
      <c r="U46" s="595"/>
      <c r="V46" s="595"/>
      <c r="W46" s="620"/>
      <c r="X46" s="618"/>
      <c r="Y46" s="618"/>
      <c r="Z46" s="618"/>
      <c r="AA46" s="618"/>
      <c r="AB46" s="618"/>
      <c r="AC46" s="618"/>
      <c r="AD46" s="618"/>
      <c r="AE46" s="618"/>
      <c r="AF46" s="618"/>
      <c r="AG46" s="618"/>
      <c r="AH46" s="618"/>
      <c r="AI46" s="618"/>
      <c r="AJ46" s="618"/>
      <c r="AK46" s="618"/>
      <c r="AL46" s="618"/>
      <c r="AM46" s="618"/>
      <c r="AN46" s="618"/>
      <c r="AO46" s="618"/>
      <c r="AP46" s="618"/>
      <c r="AQ46" s="618"/>
      <c r="AR46" s="618"/>
      <c r="AS46" s="618"/>
      <c r="AT46" s="618"/>
      <c r="AU46" s="618"/>
      <c r="AV46" s="618"/>
      <c r="AW46" s="618"/>
      <c r="AX46" s="618"/>
      <c r="AY46" s="618"/>
      <c r="AZ46" s="618"/>
      <c r="BA46" s="618"/>
      <c r="BB46" s="618"/>
      <c r="BC46" s="618"/>
      <c r="BD46" s="618"/>
      <c r="BE46" s="618"/>
      <c r="BF46" s="618"/>
      <c r="BG46" s="618"/>
      <c r="BH46" s="618"/>
      <c r="BI46" s="618"/>
      <c r="BJ46" s="618"/>
      <c r="BK46" s="618"/>
      <c r="BL46" s="618"/>
    </row>
    <row r="47" spans="1:64" s="621" customFormat="1" ht="51" x14ac:dyDescent="0.2">
      <c r="A47" s="617"/>
      <c r="B47" s="618"/>
      <c r="C47" s="999" t="s">
        <v>169</v>
      </c>
      <c r="D47" s="755" t="s">
        <v>935</v>
      </c>
      <c r="E47" s="330" t="s">
        <v>936</v>
      </c>
      <c r="F47" s="139"/>
      <c r="G47" s="754"/>
      <c r="H47" s="624"/>
      <c r="I47" s="141"/>
      <c r="J47" s="650"/>
      <c r="K47" s="599"/>
      <c r="L47" s="599"/>
      <c r="M47" s="595"/>
      <c r="N47" s="595"/>
      <c r="O47" s="595"/>
      <c r="P47" s="595"/>
      <c r="Q47" s="595"/>
      <c r="R47" s="595"/>
      <c r="S47" s="595"/>
      <c r="T47" s="595"/>
      <c r="U47" s="595"/>
      <c r="V47" s="595"/>
      <c r="W47" s="620"/>
      <c r="X47" s="618"/>
      <c r="Y47" s="618"/>
      <c r="Z47" s="618"/>
      <c r="AA47" s="618"/>
      <c r="AB47" s="618"/>
      <c r="AC47" s="618"/>
      <c r="AD47" s="618"/>
      <c r="AE47" s="618"/>
      <c r="AF47" s="618"/>
      <c r="AG47" s="618"/>
      <c r="AH47" s="618"/>
      <c r="AI47" s="618"/>
      <c r="AJ47" s="618"/>
      <c r="AK47" s="618"/>
      <c r="AL47" s="618"/>
      <c r="AM47" s="618"/>
      <c r="AN47" s="618"/>
      <c r="AO47" s="618"/>
      <c r="AP47" s="618"/>
      <c r="AQ47" s="618"/>
      <c r="AR47" s="618"/>
      <c r="AS47" s="618"/>
      <c r="AT47" s="618"/>
      <c r="AU47" s="618"/>
      <c r="AV47" s="618"/>
      <c r="AW47" s="618"/>
      <c r="AX47" s="618"/>
      <c r="AY47" s="618"/>
      <c r="AZ47" s="618"/>
      <c r="BA47" s="618"/>
      <c r="BB47" s="618"/>
      <c r="BC47" s="618"/>
      <c r="BD47" s="618"/>
      <c r="BE47" s="618"/>
      <c r="BF47" s="618"/>
      <c r="BG47" s="618"/>
      <c r="BH47" s="618"/>
      <c r="BI47" s="618"/>
      <c r="BJ47" s="618"/>
      <c r="BK47" s="618"/>
      <c r="BL47" s="618"/>
    </row>
    <row r="48" spans="1:64" s="621" customFormat="1" x14ac:dyDescent="0.2">
      <c r="A48" s="617"/>
      <c r="B48" s="618"/>
      <c r="C48" s="1000"/>
      <c r="D48" s="680" t="str">
        <f>E48</f>
        <v>Pos W-6 dim. 4.10x0.50 m</v>
      </c>
      <c r="E48" s="681" t="s">
        <v>937</v>
      </c>
      <c r="F48" s="139" t="s">
        <v>151</v>
      </c>
      <c r="G48" s="661">
        <v>2</v>
      </c>
      <c r="H48" s="624"/>
      <c r="I48" s="141">
        <f>G48*H48</f>
        <v>0</v>
      </c>
      <c r="J48" s="648"/>
      <c r="K48" s="599"/>
      <c r="L48" s="599"/>
      <c r="M48" s="620"/>
      <c r="N48" s="620"/>
      <c r="O48" s="620"/>
      <c r="P48" s="620"/>
      <c r="Q48" s="620"/>
      <c r="R48" s="620"/>
      <c r="S48" s="620"/>
      <c r="T48" s="620"/>
      <c r="U48" s="620"/>
      <c r="V48" s="620"/>
      <c r="W48" s="620"/>
      <c r="X48" s="618"/>
      <c r="Y48" s="618"/>
      <c r="Z48" s="618"/>
      <c r="AA48" s="618"/>
      <c r="AB48" s="618"/>
      <c r="AC48" s="618"/>
      <c r="AD48" s="618"/>
      <c r="AE48" s="618"/>
      <c r="AF48" s="618"/>
      <c r="AG48" s="618"/>
      <c r="AH48" s="618"/>
      <c r="AI48" s="618"/>
      <c r="AJ48" s="618"/>
      <c r="AK48" s="618"/>
      <c r="AL48" s="618"/>
      <c r="AM48" s="618"/>
      <c r="AN48" s="618"/>
      <c r="AO48" s="618"/>
      <c r="AP48" s="618"/>
      <c r="AQ48" s="618"/>
      <c r="AR48" s="618"/>
      <c r="AS48" s="618"/>
      <c r="AT48" s="618"/>
      <c r="AU48" s="618"/>
      <c r="AV48" s="618"/>
      <c r="AW48" s="618"/>
      <c r="AX48" s="618"/>
      <c r="AY48" s="618"/>
      <c r="AZ48" s="618"/>
      <c r="BA48" s="618"/>
      <c r="BB48" s="618"/>
      <c r="BC48" s="618"/>
      <c r="BD48" s="618"/>
      <c r="BE48" s="618"/>
      <c r="BF48" s="618"/>
      <c r="BG48" s="618"/>
      <c r="BH48" s="618"/>
      <c r="BI48" s="618"/>
      <c r="BJ48" s="618"/>
      <c r="BK48" s="618"/>
      <c r="BL48" s="618"/>
    </row>
    <row r="49" spans="1:64" s="621" customFormat="1" x14ac:dyDescent="0.2">
      <c r="A49" s="617"/>
      <c r="B49" s="618"/>
      <c r="C49" s="1001"/>
      <c r="D49" s="680" t="str">
        <f>E49</f>
        <v>Pos W-7 dim. 1.60x1.20 m</v>
      </c>
      <c r="E49" s="681" t="s">
        <v>938</v>
      </c>
      <c r="F49" s="139" t="s">
        <v>151</v>
      </c>
      <c r="G49" s="754">
        <v>1</v>
      </c>
      <c r="H49" s="624"/>
      <c r="I49" s="141">
        <f>G49*H49</f>
        <v>0</v>
      </c>
      <c r="J49" s="648"/>
      <c r="K49" s="599"/>
      <c r="L49" s="599"/>
      <c r="M49" s="620"/>
      <c r="N49" s="620"/>
      <c r="O49" s="620"/>
      <c r="P49" s="620"/>
      <c r="Q49" s="620"/>
      <c r="R49" s="620"/>
      <c r="S49" s="620"/>
      <c r="T49" s="620"/>
      <c r="U49" s="620"/>
      <c r="V49" s="620"/>
      <c r="W49" s="620"/>
      <c r="X49" s="618"/>
      <c r="Y49" s="618"/>
      <c r="Z49" s="618"/>
      <c r="AA49" s="618"/>
      <c r="AB49" s="618"/>
      <c r="AC49" s="618"/>
      <c r="AD49" s="618"/>
      <c r="AE49" s="618"/>
      <c r="AF49" s="618"/>
      <c r="AG49" s="618"/>
      <c r="AH49" s="618"/>
      <c r="AI49" s="618"/>
      <c r="AJ49" s="618"/>
      <c r="AK49" s="618"/>
      <c r="AL49" s="618"/>
      <c r="AM49" s="618"/>
      <c r="AN49" s="618"/>
      <c r="AO49" s="618"/>
      <c r="AP49" s="618"/>
      <c r="AQ49" s="618"/>
      <c r="AR49" s="618"/>
      <c r="AS49" s="618"/>
      <c r="AT49" s="618"/>
      <c r="AU49" s="618"/>
      <c r="AV49" s="618"/>
      <c r="AW49" s="618"/>
      <c r="AX49" s="618"/>
      <c r="AY49" s="618"/>
      <c r="AZ49" s="618"/>
      <c r="BA49" s="618"/>
      <c r="BB49" s="618"/>
      <c r="BC49" s="618"/>
      <c r="BD49" s="618"/>
      <c r="BE49" s="618"/>
      <c r="BF49" s="618"/>
      <c r="BG49" s="618"/>
      <c r="BH49" s="618"/>
      <c r="BI49" s="618"/>
      <c r="BJ49" s="618"/>
      <c r="BK49" s="618"/>
      <c r="BL49" s="618"/>
    </row>
    <row r="50" spans="1:64" s="621" customFormat="1" ht="51" x14ac:dyDescent="0.2">
      <c r="A50" s="617"/>
      <c r="B50" s="618"/>
      <c r="C50" s="382" t="s">
        <v>76</v>
      </c>
      <c r="D50" s="64" t="s">
        <v>121</v>
      </c>
      <c r="E50" s="64" t="s">
        <v>80</v>
      </c>
      <c r="F50" s="233" t="s">
        <v>3</v>
      </c>
      <c r="G50" s="234">
        <v>151</v>
      </c>
      <c r="H50" s="420"/>
      <c r="I50" s="141">
        <f>G50*H50</f>
        <v>0</v>
      </c>
      <c r="J50" s="648"/>
      <c r="K50" s="599"/>
      <c r="L50" s="599"/>
      <c r="M50" s="620"/>
      <c r="N50" s="620"/>
      <c r="O50" s="620"/>
      <c r="P50" s="620"/>
      <c r="Q50" s="620"/>
      <c r="R50" s="620"/>
      <c r="S50" s="620"/>
      <c r="T50" s="618"/>
      <c r="U50" s="618"/>
      <c r="V50" s="618"/>
      <c r="W50" s="618"/>
      <c r="X50" s="618"/>
      <c r="Y50" s="618"/>
      <c r="Z50" s="618"/>
      <c r="AA50" s="618"/>
      <c r="AB50" s="618"/>
      <c r="AC50" s="618"/>
      <c r="AD50" s="618"/>
      <c r="AE50" s="618"/>
      <c r="AF50" s="618"/>
      <c r="AG50" s="618"/>
      <c r="AH50" s="618"/>
      <c r="AI50" s="618"/>
      <c r="AJ50" s="618"/>
      <c r="AK50" s="618"/>
      <c r="AL50" s="618"/>
      <c r="AM50" s="618"/>
      <c r="AN50" s="618"/>
      <c r="AO50" s="618"/>
      <c r="AP50" s="618"/>
      <c r="AQ50" s="618"/>
      <c r="AR50" s="618"/>
      <c r="AS50" s="618"/>
      <c r="AT50" s="618"/>
      <c r="AU50" s="618"/>
      <c r="AV50" s="618"/>
      <c r="AW50" s="618"/>
      <c r="AX50" s="618"/>
      <c r="AY50" s="618"/>
      <c r="AZ50" s="618"/>
      <c r="BA50" s="618"/>
      <c r="BB50" s="618"/>
      <c r="BC50" s="618"/>
      <c r="BD50" s="618"/>
      <c r="BE50" s="618"/>
      <c r="BF50" s="618"/>
      <c r="BG50" s="618"/>
      <c r="BH50" s="618"/>
      <c r="BI50" s="618"/>
      <c r="BJ50" s="618"/>
      <c r="BK50" s="618"/>
      <c r="BL50" s="618"/>
    </row>
    <row r="51" spans="1:64" s="621" customFormat="1" ht="63.75" x14ac:dyDescent="0.2">
      <c r="A51" s="617"/>
      <c r="B51" s="618"/>
      <c r="C51" s="382" t="s">
        <v>361</v>
      </c>
      <c r="D51" s="64" t="s">
        <v>122</v>
      </c>
      <c r="E51" s="64" t="s">
        <v>75</v>
      </c>
      <c r="F51" s="233" t="s">
        <v>3</v>
      </c>
      <c r="G51" s="234">
        <f>G50</f>
        <v>151</v>
      </c>
      <c r="H51" s="420"/>
      <c r="I51" s="141">
        <f>G51*H51</f>
        <v>0</v>
      </c>
      <c r="J51" s="648"/>
      <c r="K51" s="599"/>
      <c r="L51" s="599"/>
      <c r="M51" s="620"/>
      <c r="N51" s="620"/>
      <c r="O51" s="620"/>
      <c r="P51" s="620"/>
      <c r="Q51" s="620"/>
      <c r="R51" s="620"/>
      <c r="S51" s="620"/>
      <c r="T51" s="618"/>
      <c r="U51" s="618"/>
      <c r="V51" s="618"/>
      <c r="W51" s="618"/>
      <c r="X51" s="618"/>
      <c r="Y51" s="618"/>
      <c r="Z51" s="618"/>
      <c r="AA51" s="618"/>
      <c r="AB51" s="618"/>
      <c r="AC51" s="618"/>
      <c r="AD51" s="618"/>
      <c r="AE51" s="618"/>
      <c r="AF51" s="618"/>
      <c r="AG51" s="618"/>
      <c r="AH51" s="618"/>
      <c r="AI51" s="618"/>
      <c r="AJ51" s="618"/>
      <c r="AK51" s="618"/>
      <c r="AL51" s="618"/>
      <c r="AM51" s="618"/>
      <c r="AN51" s="618"/>
      <c r="AO51" s="618"/>
      <c r="AP51" s="618"/>
      <c r="AQ51" s="618"/>
      <c r="AR51" s="618"/>
      <c r="AS51" s="618"/>
      <c r="AT51" s="618"/>
      <c r="AU51" s="618"/>
      <c r="AV51" s="618"/>
      <c r="AW51" s="618"/>
      <c r="AX51" s="618"/>
      <c r="AY51" s="618"/>
      <c r="AZ51" s="618"/>
      <c r="BA51" s="618"/>
      <c r="BB51" s="618"/>
      <c r="BC51" s="618"/>
      <c r="BD51" s="618"/>
      <c r="BE51" s="618"/>
      <c r="BF51" s="618"/>
      <c r="BG51" s="618"/>
      <c r="BH51" s="618"/>
      <c r="BI51" s="618"/>
      <c r="BJ51" s="618"/>
      <c r="BK51" s="618"/>
      <c r="BL51" s="618"/>
    </row>
    <row r="52" spans="1:64" s="620" customFormat="1" x14ac:dyDescent="0.2">
      <c r="A52" s="617"/>
      <c r="B52" s="618"/>
      <c r="C52" s="945" t="s">
        <v>157</v>
      </c>
      <c r="D52" s="947"/>
      <c r="E52" s="947"/>
      <c r="F52" s="947"/>
      <c r="G52" s="947"/>
      <c r="H52" s="948"/>
      <c r="I52" s="651">
        <f>SUM(I20:I51)</f>
        <v>0</v>
      </c>
      <c r="J52" s="648"/>
      <c r="K52" s="599"/>
      <c r="L52" s="599"/>
      <c r="T52" s="618"/>
      <c r="U52" s="618"/>
      <c r="V52" s="618"/>
      <c r="W52" s="618"/>
      <c r="X52" s="618"/>
      <c r="Y52" s="618"/>
      <c r="Z52" s="618"/>
      <c r="AA52" s="618"/>
      <c r="AB52" s="618"/>
      <c r="AC52" s="618"/>
      <c r="AD52" s="618"/>
      <c r="AE52" s="618"/>
      <c r="AF52" s="618"/>
      <c r="AG52" s="618"/>
      <c r="AH52" s="618"/>
      <c r="AI52" s="618"/>
      <c r="AJ52" s="618"/>
      <c r="AK52" s="618"/>
      <c r="AL52" s="618"/>
      <c r="AM52" s="618"/>
      <c r="AN52" s="618"/>
      <c r="AO52" s="618"/>
      <c r="AP52" s="618"/>
      <c r="AQ52" s="618"/>
      <c r="AR52" s="618"/>
      <c r="AS52" s="618"/>
      <c r="AT52" s="618"/>
      <c r="AU52" s="618"/>
      <c r="AV52" s="618"/>
      <c r="AW52" s="618"/>
      <c r="AX52" s="618"/>
      <c r="AY52" s="618"/>
      <c r="AZ52" s="618"/>
      <c r="BA52" s="618"/>
      <c r="BB52" s="618"/>
      <c r="BC52" s="618"/>
      <c r="BD52" s="618"/>
      <c r="BE52" s="618"/>
      <c r="BF52" s="618"/>
      <c r="BG52" s="618"/>
      <c r="BH52" s="618"/>
      <c r="BI52" s="618"/>
      <c r="BJ52" s="618"/>
      <c r="BK52" s="618"/>
      <c r="BL52" s="618"/>
    </row>
    <row r="53" spans="1:64" s="620" customFormat="1" x14ac:dyDescent="0.2">
      <c r="A53" s="617"/>
      <c r="B53" s="618"/>
      <c r="C53" s="619">
        <v>1.3</v>
      </c>
      <c r="D53" s="148" t="s">
        <v>96</v>
      </c>
      <c r="E53" s="376" t="s">
        <v>50</v>
      </c>
      <c r="F53" s="376"/>
      <c r="G53" s="376"/>
      <c r="H53" s="376"/>
      <c r="I53" s="376"/>
      <c r="J53" s="648"/>
      <c r="K53" s="599"/>
      <c r="L53" s="599"/>
      <c r="T53" s="618"/>
      <c r="U53" s="618"/>
      <c r="V53" s="618"/>
      <c r="W53" s="618"/>
      <c r="X53" s="618"/>
      <c r="Y53" s="618"/>
      <c r="Z53" s="618"/>
      <c r="AA53" s="618"/>
      <c r="AB53" s="618"/>
      <c r="AC53" s="618"/>
      <c r="AD53" s="618"/>
      <c r="AE53" s="618"/>
      <c r="AF53" s="618"/>
      <c r="AG53" s="618"/>
      <c r="AH53" s="618"/>
      <c r="AI53" s="618"/>
      <c r="AJ53" s="618"/>
      <c r="AK53" s="618"/>
      <c r="AL53" s="618"/>
      <c r="AM53" s="618"/>
      <c r="AN53" s="618"/>
      <c r="AO53" s="618"/>
      <c r="AP53" s="618"/>
      <c r="AQ53" s="618"/>
      <c r="AR53" s="618"/>
      <c r="AS53" s="618"/>
      <c r="AT53" s="618"/>
      <c r="AU53" s="618"/>
      <c r="AV53" s="618"/>
      <c r="AW53" s="618"/>
      <c r="AX53" s="618"/>
      <c r="AY53" s="618"/>
      <c r="AZ53" s="618"/>
      <c r="BA53" s="618"/>
      <c r="BB53" s="618"/>
      <c r="BC53" s="618"/>
      <c r="BD53" s="618"/>
      <c r="BE53" s="618"/>
      <c r="BF53" s="618"/>
      <c r="BG53" s="618"/>
      <c r="BH53" s="618"/>
      <c r="BI53" s="618"/>
      <c r="BJ53" s="618"/>
      <c r="BK53" s="618"/>
      <c r="BL53" s="618"/>
    </row>
    <row r="54" spans="1:64" s="620" customFormat="1" ht="38.25" x14ac:dyDescent="0.2">
      <c r="A54" s="617"/>
      <c r="B54" s="618"/>
      <c r="C54" s="139" t="s">
        <v>4</v>
      </c>
      <c r="D54" s="98" t="s">
        <v>124</v>
      </c>
      <c r="E54" s="665" t="s">
        <v>23</v>
      </c>
      <c r="F54" s="139" t="s">
        <v>151</v>
      </c>
      <c r="G54" s="673">
        <f>G71+G72+G73+G75+G77</f>
        <v>9</v>
      </c>
      <c r="H54" s="660"/>
      <c r="I54" s="387">
        <f>G54*H54</f>
        <v>0</v>
      </c>
      <c r="J54" s="648"/>
      <c r="K54" s="599"/>
      <c r="L54" s="599"/>
      <c r="T54" s="618"/>
      <c r="U54" s="618"/>
      <c r="V54" s="618"/>
      <c r="W54" s="618"/>
      <c r="X54" s="618"/>
      <c r="Y54" s="618"/>
      <c r="Z54" s="618"/>
      <c r="AA54" s="618"/>
      <c r="AB54" s="618"/>
      <c r="AC54" s="618"/>
      <c r="AD54" s="618"/>
      <c r="AE54" s="618"/>
      <c r="AF54" s="618"/>
      <c r="AG54" s="618"/>
      <c r="AH54" s="618"/>
      <c r="AI54" s="618"/>
      <c r="AJ54" s="618"/>
      <c r="AK54" s="618"/>
      <c r="AL54" s="618"/>
      <c r="AM54" s="618"/>
      <c r="AN54" s="618"/>
      <c r="AO54" s="618"/>
      <c r="AP54" s="618"/>
      <c r="AQ54" s="618"/>
      <c r="AR54" s="618"/>
      <c r="AS54" s="618"/>
      <c r="AT54" s="618"/>
      <c r="AU54" s="618"/>
      <c r="AV54" s="618"/>
      <c r="AW54" s="618"/>
      <c r="AX54" s="618"/>
      <c r="AY54" s="618"/>
      <c r="AZ54" s="618"/>
      <c r="BA54" s="618"/>
      <c r="BB54" s="618"/>
      <c r="BC54" s="618"/>
      <c r="BD54" s="618"/>
      <c r="BE54" s="618"/>
      <c r="BF54" s="618"/>
      <c r="BG54" s="618"/>
      <c r="BH54" s="618"/>
      <c r="BI54" s="618"/>
      <c r="BJ54" s="618"/>
      <c r="BK54" s="618"/>
      <c r="BL54" s="618"/>
    </row>
    <row r="55" spans="1:64" s="620" customFormat="1" ht="63.75" x14ac:dyDescent="0.2">
      <c r="A55" s="617"/>
      <c r="B55" s="618"/>
      <c r="C55" s="139" t="s">
        <v>15</v>
      </c>
      <c r="D55" s="98" t="s">
        <v>270</v>
      </c>
      <c r="E55" s="665" t="s">
        <v>24</v>
      </c>
      <c r="F55" s="139" t="s">
        <v>3</v>
      </c>
      <c r="G55" s="659">
        <v>68</v>
      </c>
      <c r="H55" s="660"/>
      <c r="I55" s="387">
        <f>G55*H55</f>
        <v>0</v>
      </c>
      <c r="J55" s="648"/>
      <c r="K55" s="599"/>
      <c r="L55" s="599"/>
      <c r="T55" s="618"/>
      <c r="U55" s="618"/>
      <c r="V55" s="618"/>
      <c r="W55" s="618"/>
      <c r="X55" s="618"/>
      <c r="Y55" s="618"/>
      <c r="Z55" s="618"/>
      <c r="AA55" s="618"/>
      <c r="AB55" s="618"/>
      <c r="AC55" s="618"/>
      <c r="AD55" s="618"/>
      <c r="AE55" s="618"/>
      <c r="AF55" s="618"/>
      <c r="AG55" s="618"/>
      <c r="AH55" s="618"/>
      <c r="AI55" s="618"/>
      <c r="AJ55" s="618"/>
      <c r="AK55" s="618"/>
      <c r="AL55" s="618"/>
      <c r="AM55" s="618"/>
      <c r="AN55" s="618"/>
      <c r="AO55" s="618"/>
      <c r="AP55" s="618"/>
      <c r="AQ55" s="618"/>
      <c r="AR55" s="618"/>
      <c r="AS55" s="618"/>
      <c r="AT55" s="618"/>
      <c r="AU55" s="618"/>
      <c r="AV55" s="618"/>
      <c r="AW55" s="618"/>
      <c r="AX55" s="618"/>
      <c r="AY55" s="618"/>
      <c r="AZ55" s="618"/>
      <c r="BA55" s="618"/>
      <c r="BB55" s="618"/>
      <c r="BC55" s="618"/>
      <c r="BD55" s="618"/>
      <c r="BE55" s="618"/>
      <c r="BF55" s="618"/>
      <c r="BG55" s="618"/>
      <c r="BH55" s="618"/>
      <c r="BI55" s="618"/>
      <c r="BJ55" s="618"/>
      <c r="BK55" s="618"/>
      <c r="BL55" s="618"/>
    </row>
    <row r="56" spans="1:64" s="620" customFormat="1" ht="165.75" customHeight="1" x14ac:dyDescent="0.2">
      <c r="A56" s="617"/>
      <c r="B56" s="618"/>
      <c r="C56" s="954" t="s">
        <v>16</v>
      </c>
      <c r="D56" s="388" t="s">
        <v>692</v>
      </c>
      <c r="E56" s="682" t="s">
        <v>693</v>
      </c>
      <c r="F56" s="670"/>
      <c r="G56" s="674"/>
      <c r="H56" s="674"/>
      <c r="I56" s="391"/>
      <c r="J56" s="648"/>
      <c r="K56" s="599"/>
      <c r="L56" s="599"/>
      <c r="T56" s="618"/>
      <c r="U56" s="618"/>
      <c r="V56" s="618"/>
      <c r="W56" s="618"/>
      <c r="X56" s="618"/>
      <c r="Y56" s="618"/>
      <c r="Z56" s="618"/>
      <c r="AA56" s="618"/>
      <c r="AB56" s="618"/>
      <c r="AC56" s="618"/>
      <c r="AD56" s="618"/>
      <c r="AE56" s="618"/>
      <c r="AF56" s="618"/>
      <c r="AG56" s="618"/>
      <c r="AH56" s="618"/>
      <c r="AI56" s="618"/>
      <c r="AJ56" s="618"/>
      <c r="AK56" s="618"/>
      <c r="AL56" s="618"/>
      <c r="AM56" s="618"/>
      <c r="AN56" s="618"/>
      <c r="AO56" s="618"/>
      <c r="AP56" s="618"/>
      <c r="AQ56" s="618"/>
      <c r="AR56" s="618"/>
      <c r="AS56" s="618"/>
      <c r="AT56" s="618"/>
      <c r="AU56" s="618"/>
      <c r="AV56" s="618"/>
      <c r="AW56" s="618"/>
      <c r="AX56" s="618"/>
      <c r="AY56" s="618"/>
      <c r="AZ56" s="618"/>
      <c r="BA56" s="618"/>
      <c r="BB56" s="618"/>
      <c r="BC56" s="618"/>
      <c r="BD56" s="618"/>
      <c r="BE56" s="618"/>
      <c r="BF56" s="618"/>
      <c r="BG56" s="618"/>
      <c r="BH56" s="618"/>
      <c r="BI56" s="618"/>
      <c r="BJ56" s="618"/>
      <c r="BK56" s="618"/>
      <c r="BL56" s="618"/>
    </row>
    <row r="57" spans="1:64" s="620" customFormat="1" ht="15" customHeight="1" x14ac:dyDescent="0.2">
      <c r="A57" s="617"/>
      <c r="B57" s="618"/>
      <c r="C57" s="1002"/>
      <c r="D57" s="392" t="s">
        <v>317</v>
      </c>
      <c r="E57" s="683" t="s">
        <v>25</v>
      </c>
      <c r="F57" s="671"/>
      <c r="G57" s="666"/>
      <c r="H57" s="666"/>
      <c r="I57" s="394"/>
      <c r="J57" s="648"/>
      <c r="K57" s="599"/>
      <c r="L57" s="599"/>
      <c r="T57" s="618"/>
      <c r="U57" s="618"/>
      <c r="V57" s="618"/>
      <c r="W57" s="618"/>
      <c r="X57" s="618"/>
      <c r="Y57" s="618"/>
      <c r="Z57" s="618"/>
      <c r="AA57" s="618"/>
      <c r="AB57" s="618"/>
      <c r="AC57" s="618"/>
      <c r="AD57" s="618"/>
      <c r="AE57" s="618"/>
      <c r="AF57" s="618"/>
      <c r="AG57" s="618"/>
      <c r="AH57" s="618"/>
      <c r="AI57" s="618"/>
      <c r="AJ57" s="618"/>
      <c r="AK57" s="618"/>
      <c r="AL57" s="618"/>
      <c r="AM57" s="618"/>
      <c r="AN57" s="618"/>
      <c r="AO57" s="618"/>
      <c r="AP57" s="618"/>
      <c r="AQ57" s="618"/>
      <c r="AR57" s="618"/>
      <c r="AS57" s="618"/>
      <c r="AT57" s="618"/>
      <c r="AU57" s="618"/>
      <c r="AV57" s="618"/>
      <c r="AW57" s="618"/>
      <c r="AX57" s="618"/>
      <c r="AY57" s="618"/>
      <c r="AZ57" s="618"/>
      <c r="BA57" s="618"/>
      <c r="BB57" s="618"/>
      <c r="BC57" s="618"/>
      <c r="BD57" s="618"/>
      <c r="BE57" s="618"/>
      <c r="BF57" s="618"/>
      <c r="BG57" s="618"/>
      <c r="BH57" s="618"/>
      <c r="BI57" s="618"/>
      <c r="BJ57" s="618"/>
      <c r="BK57" s="618"/>
      <c r="BL57" s="618"/>
    </row>
    <row r="58" spans="1:64" s="620" customFormat="1" x14ac:dyDescent="0.2">
      <c r="A58" s="617"/>
      <c r="B58" s="618"/>
      <c r="C58" s="1002"/>
      <c r="D58" s="392" t="s">
        <v>694</v>
      </c>
      <c r="E58" s="392" t="s">
        <v>695</v>
      </c>
      <c r="F58" s="671"/>
      <c r="G58" s="666"/>
      <c r="H58" s="666"/>
      <c r="I58" s="394"/>
      <c r="J58" s="648"/>
      <c r="K58" s="599"/>
      <c r="L58" s="599"/>
      <c r="T58" s="618"/>
      <c r="U58" s="618"/>
      <c r="V58" s="618"/>
      <c r="W58" s="618"/>
      <c r="X58" s="618"/>
      <c r="Y58" s="618"/>
      <c r="Z58" s="618"/>
      <c r="AA58" s="618"/>
      <c r="AB58" s="618"/>
      <c r="AC58" s="618"/>
      <c r="AD58" s="618"/>
      <c r="AE58" s="618"/>
      <c r="AF58" s="618"/>
      <c r="AG58" s="618"/>
      <c r="AH58" s="618"/>
      <c r="AI58" s="618"/>
      <c r="AJ58" s="618"/>
      <c r="AK58" s="618"/>
      <c r="AL58" s="618"/>
      <c r="AM58" s="618"/>
      <c r="AN58" s="618"/>
      <c r="AO58" s="618"/>
      <c r="AP58" s="618"/>
      <c r="AQ58" s="618"/>
      <c r="AR58" s="618"/>
      <c r="AS58" s="618"/>
      <c r="AT58" s="618"/>
      <c r="AU58" s="618"/>
      <c r="AV58" s="618"/>
      <c r="AW58" s="618"/>
      <c r="AX58" s="618"/>
      <c r="AY58" s="618"/>
      <c r="AZ58" s="618"/>
      <c r="BA58" s="618"/>
      <c r="BB58" s="618"/>
      <c r="BC58" s="618"/>
      <c r="BD58" s="618"/>
      <c r="BE58" s="618"/>
      <c r="BF58" s="618"/>
      <c r="BG58" s="618"/>
      <c r="BH58" s="618"/>
      <c r="BI58" s="618"/>
      <c r="BJ58" s="618"/>
      <c r="BK58" s="618"/>
      <c r="BL58" s="618"/>
    </row>
    <row r="59" spans="1:64" s="620" customFormat="1" x14ac:dyDescent="0.2">
      <c r="A59" s="617"/>
      <c r="B59" s="618"/>
      <c r="C59" s="1002"/>
      <c r="D59" s="123" t="s">
        <v>696</v>
      </c>
      <c r="E59" s="123" t="s">
        <v>696</v>
      </c>
      <c r="F59" s="671"/>
      <c r="G59" s="666"/>
      <c r="H59" s="666"/>
      <c r="I59" s="394"/>
      <c r="J59" s="648"/>
      <c r="K59" s="599"/>
      <c r="L59" s="599"/>
      <c r="T59" s="618"/>
      <c r="U59" s="618"/>
      <c r="V59" s="618"/>
      <c r="W59" s="618"/>
      <c r="X59" s="618"/>
      <c r="Y59" s="618"/>
      <c r="Z59" s="618"/>
      <c r="AA59" s="618"/>
      <c r="AB59" s="618"/>
      <c r="AC59" s="618"/>
      <c r="AD59" s="618"/>
      <c r="AE59" s="618"/>
      <c r="AF59" s="618"/>
      <c r="AG59" s="618"/>
      <c r="AH59" s="618"/>
      <c r="AI59" s="618"/>
      <c r="AJ59" s="618"/>
      <c r="AK59" s="618"/>
      <c r="AL59" s="618"/>
      <c r="AM59" s="618"/>
      <c r="AN59" s="618"/>
      <c r="AO59" s="618"/>
      <c r="AP59" s="618"/>
      <c r="AQ59" s="618"/>
      <c r="AR59" s="618"/>
      <c r="AS59" s="618"/>
      <c r="AT59" s="618"/>
      <c r="AU59" s="618"/>
      <c r="AV59" s="618"/>
      <c r="AW59" s="618"/>
      <c r="AX59" s="618"/>
      <c r="AY59" s="618"/>
      <c r="AZ59" s="618"/>
      <c r="BA59" s="618"/>
      <c r="BB59" s="618"/>
      <c r="BC59" s="618"/>
      <c r="BD59" s="618"/>
      <c r="BE59" s="618"/>
      <c r="BF59" s="618"/>
      <c r="BG59" s="618"/>
      <c r="BH59" s="618"/>
      <c r="BI59" s="618"/>
      <c r="BJ59" s="618"/>
      <c r="BK59" s="618"/>
      <c r="BL59" s="618"/>
    </row>
    <row r="60" spans="1:64" s="620" customFormat="1" ht="25.5" x14ac:dyDescent="0.2">
      <c r="A60" s="617"/>
      <c r="B60" s="618"/>
      <c r="C60" s="1002"/>
      <c r="D60" s="123" t="s">
        <v>630</v>
      </c>
      <c r="E60" s="123" t="s">
        <v>631</v>
      </c>
      <c r="F60" s="671"/>
      <c r="G60" s="666"/>
      <c r="H60" s="666"/>
      <c r="I60" s="394"/>
      <c r="J60" s="648"/>
      <c r="K60" s="599"/>
      <c r="L60" s="599"/>
      <c r="T60" s="618"/>
      <c r="U60" s="618"/>
      <c r="V60" s="618"/>
      <c r="W60" s="618"/>
      <c r="X60" s="618"/>
      <c r="Y60" s="618"/>
      <c r="Z60" s="618"/>
      <c r="AA60" s="618"/>
      <c r="AB60" s="618"/>
      <c r="AC60" s="618"/>
      <c r="AD60" s="618"/>
      <c r="AE60" s="618"/>
      <c r="AF60" s="618"/>
      <c r="AG60" s="618"/>
      <c r="AH60" s="618"/>
      <c r="AI60" s="618"/>
      <c r="AJ60" s="618"/>
      <c r="AK60" s="618"/>
      <c r="AL60" s="618"/>
      <c r="AM60" s="618"/>
      <c r="AN60" s="618"/>
      <c r="AO60" s="618"/>
      <c r="AP60" s="618"/>
      <c r="AQ60" s="618"/>
      <c r="AR60" s="618"/>
      <c r="AS60" s="618"/>
      <c r="AT60" s="618"/>
      <c r="AU60" s="618"/>
      <c r="AV60" s="618"/>
      <c r="AW60" s="618"/>
      <c r="AX60" s="618"/>
      <c r="AY60" s="618"/>
      <c r="AZ60" s="618"/>
      <c r="BA60" s="618"/>
      <c r="BB60" s="618"/>
      <c r="BC60" s="618"/>
      <c r="BD60" s="618"/>
      <c r="BE60" s="618"/>
      <c r="BF60" s="618"/>
      <c r="BG60" s="618"/>
      <c r="BH60" s="618"/>
      <c r="BI60" s="618"/>
      <c r="BJ60" s="618"/>
      <c r="BK60" s="618"/>
      <c r="BL60" s="618"/>
    </row>
    <row r="61" spans="1:64" s="620" customFormat="1" ht="25.5" x14ac:dyDescent="0.2">
      <c r="A61" s="617"/>
      <c r="B61" s="618"/>
      <c r="C61" s="1002"/>
      <c r="D61" s="123" t="s">
        <v>632</v>
      </c>
      <c r="E61" s="90" t="s">
        <v>633</v>
      </c>
      <c r="F61" s="668"/>
      <c r="G61" s="669"/>
      <c r="H61" s="675"/>
      <c r="I61" s="667"/>
      <c r="J61" s="648"/>
      <c r="K61" s="599"/>
      <c r="L61" s="599"/>
      <c r="T61" s="618"/>
      <c r="U61" s="618"/>
      <c r="V61" s="618"/>
      <c r="W61" s="618"/>
      <c r="X61" s="618"/>
      <c r="Y61" s="618"/>
      <c r="Z61" s="618"/>
      <c r="AA61" s="618"/>
      <c r="AB61" s="618"/>
      <c r="AC61" s="618"/>
      <c r="AD61" s="618"/>
      <c r="AE61" s="618"/>
      <c r="AF61" s="618"/>
      <c r="AG61" s="618"/>
      <c r="AH61" s="618"/>
      <c r="AI61" s="618"/>
      <c r="AJ61" s="618"/>
      <c r="AK61" s="618"/>
      <c r="AL61" s="618"/>
      <c r="AM61" s="618"/>
      <c r="AN61" s="618"/>
      <c r="AO61" s="618"/>
      <c r="AP61" s="618"/>
      <c r="AQ61" s="618"/>
      <c r="AR61" s="618"/>
      <c r="AS61" s="618"/>
      <c r="AT61" s="618"/>
      <c r="AU61" s="618"/>
      <c r="AV61" s="618"/>
      <c r="AW61" s="618"/>
      <c r="AX61" s="618"/>
      <c r="AY61" s="618"/>
      <c r="AZ61" s="618"/>
      <c r="BA61" s="618"/>
      <c r="BB61" s="618"/>
      <c r="BC61" s="618"/>
      <c r="BD61" s="618"/>
      <c r="BE61" s="618"/>
      <c r="BF61" s="618"/>
      <c r="BG61" s="618"/>
      <c r="BH61" s="618"/>
      <c r="BI61" s="618"/>
      <c r="BJ61" s="618"/>
      <c r="BK61" s="618"/>
      <c r="BL61" s="618"/>
    </row>
    <row r="62" spans="1:64" s="620" customFormat="1" x14ac:dyDescent="0.2">
      <c r="A62" s="617"/>
      <c r="B62" s="618"/>
      <c r="C62" s="1002"/>
      <c r="D62" s="392" t="s">
        <v>125</v>
      </c>
      <c r="E62" s="683" t="s">
        <v>26</v>
      </c>
      <c r="F62" s="668"/>
      <c r="G62" s="669"/>
      <c r="H62" s="675"/>
      <c r="I62" s="667"/>
      <c r="J62" s="648"/>
      <c r="K62" s="599"/>
      <c r="L62" s="599"/>
      <c r="T62" s="618"/>
      <c r="U62" s="618"/>
      <c r="V62" s="618"/>
      <c r="W62" s="618"/>
      <c r="X62" s="618"/>
      <c r="Y62" s="618"/>
      <c r="Z62" s="618"/>
      <c r="AA62" s="618"/>
      <c r="AB62" s="618"/>
      <c r="AC62" s="618"/>
      <c r="AD62" s="618"/>
      <c r="AE62" s="618"/>
      <c r="AF62" s="618"/>
      <c r="AG62" s="618"/>
      <c r="AH62" s="618"/>
      <c r="AI62" s="618"/>
      <c r="AJ62" s="618"/>
      <c r="AK62" s="618"/>
      <c r="AL62" s="618"/>
      <c r="AM62" s="618"/>
      <c r="AN62" s="618"/>
      <c r="AO62" s="618"/>
      <c r="AP62" s="618"/>
      <c r="AQ62" s="618"/>
      <c r="AR62" s="618"/>
      <c r="AS62" s="618"/>
      <c r="AT62" s="618"/>
      <c r="AU62" s="618"/>
      <c r="AV62" s="618"/>
      <c r="AW62" s="618"/>
      <c r="AX62" s="618"/>
      <c r="AY62" s="618"/>
      <c r="AZ62" s="618"/>
      <c r="BA62" s="618"/>
      <c r="BB62" s="618"/>
      <c r="BC62" s="618"/>
      <c r="BD62" s="618"/>
      <c r="BE62" s="618"/>
      <c r="BF62" s="618"/>
      <c r="BG62" s="618"/>
      <c r="BH62" s="618"/>
      <c r="BI62" s="618"/>
      <c r="BJ62" s="618"/>
      <c r="BK62" s="618"/>
      <c r="BL62" s="618"/>
    </row>
    <row r="63" spans="1:64" s="620" customFormat="1" ht="12.75" customHeight="1" x14ac:dyDescent="0.2">
      <c r="A63" s="617"/>
      <c r="B63" s="618"/>
      <c r="C63" s="1002"/>
      <c r="D63" s="392" t="s">
        <v>126</v>
      </c>
      <c r="E63" s="683" t="s">
        <v>135</v>
      </c>
      <c r="F63" s="668"/>
      <c r="G63" s="669"/>
      <c r="H63" s="675"/>
      <c r="I63" s="667"/>
      <c r="J63" s="648"/>
      <c r="K63" s="599"/>
      <c r="L63" s="599"/>
      <c r="T63" s="618"/>
      <c r="U63" s="618"/>
      <c r="V63" s="618"/>
      <c r="W63" s="618"/>
      <c r="X63" s="618"/>
      <c r="Y63" s="618"/>
      <c r="Z63" s="618"/>
      <c r="AA63" s="618"/>
      <c r="AB63" s="618"/>
      <c r="AC63" s="618"/>
      <c r="AD63" s="618"/>
      <c r="AE63" s="618"/>
      <c r="AF63" s="618"/>
      <c r="AG63" s="618"/>
      <c r="AH63" s="618"/>
      <c r="AI63" s="618"/>
      <c r="AJ63" s="618"/>
      <c r="AK63" s="618"/>
      <c r="AL63" s="618"/>
      <c r="AM63" s="618"/>
      <c r="AN63" s="618"/>
      <c r="AO63" s="618"/>
      <c r="AP63" s="618"/>
      <c r="AQ63" s="618"/>
      <c r="AR63" s="618"/>
      <c r="AS63" s="618"/>
      <c r="AT63" s="618"/>
      <c r="AU63" s="618"/>
      <c r="AV63" s="618"/>
      <c r="AW63" s="618"/>
      <c r="AX63" s="618"/>
      <c r="AY63" s="618"/>
      <c r="AZ63" s="618"/>
      <c r="BA63" s="618"/>
      <c r="BB63" s="618"/>
      <c r="BC63" s="618"/>
      <c r="BD63" s="618"/>
      <c r="BE63" s="618"/>
      <c r="BF63" s="618"/>
      <c r="BG63" s="618"/>
      <c r="BH63" s="618"/>
      <c r="BI63" s="618"/>
      <c r="BJ63" s="618"/>
      <c r="BK63" s="618"/>
      <c r="BL63" s="618"/>
    </row>
    <row r="64" spans="1:64" s="620" customFormat="1" ht="16.5" customHeight="1" x14ac:dyDescent="0.2">
      <c r="A64" s="617"/>
      <c r="B64" s="618"/>
      <c r="C64" s="1002"/>
      <c r="D64" s="396" t="s">
        <v>127</v>
      </c>
      <c r="E64" s="683" t="s">
        <v>39</v>
      </c>
      <c r="F64" s="668"/>
      <c r="G64" s="669"/>
      <c r="H64" s="675"/>
      <c r="I64" s="667"/>
      <c r="J64" s="648"/>
      <c r="K64" s="599"/>
      <c r="L64" s="599"/>
      <c r="T64" s="618"/>
      <c r="U64" s="618"/>
      <c r="V64" s="618"/>
      <c r="W64" s="618"/>
      <c r="X64" s="618"/>
      <c r="Y64" s="618"/>
      <c r="Z64" s="618"/>
      <c r="AA64" s="618"/>
      <c r="AB64" s="618"/>
      <c r="AC64" s="618"/>
      <c r="AD64" s="618"/>
      <c r="AE64" s="618"/>
      <c r="AF64" s="618"/>
      <c r="AG64" s="618"/>
      <c r="AH64" s="618"/>
      <c r="AI64" s="618"/>
      <c r="AJ64" s="618"/>
      <c r="AK64" s="618"/>
      <c r="AL64" s="618"/>
      <c r="AM64" s="618"/>
      <c r="AN64" s="618"/>
      <c r="AO64" s="618"/>
      <c r="AP64" s="618"/>
      <c r="AQ64" s="618"/>
      <c r="AR64" s="618"/>
      <c r="AS64" s="618"/>
      <c r="AT64" s="618"/>
      <c r="AU64" s="618"/>
      <c r="AV64" s="618"/>
      <c r="AW64" s="618"/>
      <c r="AX64" s="618"/>
      <c r="AY64" s="618"/>
      <c r="AZ64" s="618"/>
      <c r="BA64" s="618"/>
      <c r="BB64" s="618"/>
      <c r="BC64" s="618"/>
      <c r="BD64" s="618"/>
      <c r="BE64" s="618"/>
      <c r="BF64" s="618"/>
      <c r="BG64" s="618"/>
      <c r="BH64" s="618"/>
      <c r="BI64" s="618"/>
      <c r="BJ64" s="618"/>
      <c r="BK64" s="618"/>
      <c r="BL64" s="618"/>
    </row>
    <row r="65" spans="1:64" s="620" customFormat="1" ht="15" customHeight="1" x14ac:dyDescent="0.2">
      <c r="A65" s="617"/>
      <c r="B65" s="618"/>
      <c r="C65" s="1002"/>
      <c r="D65" s="392" t="s">
        <v>128</v>
      </c>
      <c r="E65" s="683" t="s">
        <v>27</v>
      </c>
      <c r="F65" s="668"/>
      <c r="G65" s="669"/>
      <c r="H65" s="675"/>
      <c r="I65" s="667"/>
      <c r="J65" s="648"/>
      <c r="K65" s="599"/>
      <c r="L65" s="599"/>
      <c r="T65" s="618"/>
      <c r="U65" s="618"/>
      <c r="V65" s="618"/>
      <c r="W65" s="618"/>
      <c r="X65" s="618"/>
      <c r="Y65" s="618"/>
      <c r="Z65" s="618"/>
      <c r="AA65" s="618"/>
      <c r="AB65" s="618"/>
      <c r="AC65" s="618"/>
      <c r="AD65" s="618"/>
      <c r="AE65" s="618"/>
      <c r="AF65" s="618"/>
      <c r="AG65" s="618"/>
      <c r="AH65" s="618"/>
      <c r="AI65" s="618"/>
      <c r="AJ65" s="618"/>
      <c r="AK65" s="618"/>
      <c r="AL65" s="618"/>
      <c r="AM65" s="618"/>
      <c r="AN65" s="618"/>
      <c r="AO65" s="618"/>
      <c r="AP65" s="618"/>
      <c r="AQ65" s="618"/>
      <c r="AR65" s="618"/>
      <c r="AS65" s="618"/>
      <c r="AT65" s="618"/>
      <c r="AU65" s="618"/>
      <c r="AV65" s="618"/>
      <c r="AW65" s="618"/>
      <c r="AX65" s="618"/>
      <c r="AY65" s="618"/>
      <c r="AZ65" s="618"/>
      <c r="BA65" s="618"/>
      <c r="BB65" s="618"/>
      <c r="BC65" s="618"/>
      <c r="BD65" s="618"/>
      <c r="BE65" s="618"/>
      <c r="BF65" s="618"/>
      <c r="BG65" s="618"/>
      <c r="BH65" s="618"/>
      <c r="BI65" s="618"/>
      <c r="BJ65" s="618"/>
      <c r="BK65" s="618"/>
      <c r="BL65" s="618"/>
    </row>
    <row r="66" spans="1:64" s="620" customFormat="1" x14ac:dyDescent="0.2">
      <c r="A66" s="617"/>
      <c r="B66" s="618"/>
      <c r="C66" s="1002"/>
      <c r="D66" s="392" t="s">
        <v>129</v>
      </c>
      <c r="E66" s="392" t="s">
        <v>28</v>
      </c>
      <c r="F66" s="668"/>
      <c r="G66" s="669"/>
      <c r="H66" s="675"/>
      <c r="I66" s="667"/>
      <c r="J66" s="648"/>
      <c r="K66" s="599"/>
      <c r="L66" s="599"/>
      <c r="T66" s="618"/>
      <c r="U66" s="618"/>
      <c r="V66" s="618"/>
      <c r="W66" s="618"/>
      <c r="X66" s="618"/>
      <c r="Y66" s="618"/>
      <c r="Z66" s="618"/>
      <c r="AA66" s="618"/>
      <c r="AB66" s="618"/>
      <c r="AC66" s="618"/>
      <c r="AD66" s="618"/>
      <c r="AE66" s="618"/>
      <c r="AF66" s="618"/>
      <c r="AG66" s="618"/>
      <c r="AH66" s="618"/>
      <c r="AI66" s="618"/>
      <c r="AJ66" s="618"/>
      <c r="AK66" s="618"/>
      <c r="AL66" s="618"/>
      <c r="AM66" s="618"/>
      <c r="AN66" s="618"/>
      <c r="AO66" s="618"/>
      <c r="AP66" s="618"/>
      <c r="AQ66" s="618"/>
      <c r="AR66" s="618"/>
      <c r="AS66" s="618"/>
      <c r="AT66" s="618"/>
      <c r="AU66" s="618"/>
      <c r="AV66" s="618"/>
      <c r="AW66" s="618"/>
      <c r="AX66" s="618"/>
      <c r="AY66" s="618"/>
      <c r="AZ66" s="618"/>
      <c r="BA66" s="618"/>
      <c r="BB66" s="618"/>
      <c r="BC66" s="618"/>
      <c r="BD66" s="618"/>
      <c r="BE66" s="618"/>
      <c r="BF66" s="618"/>
      <c r="BG66" s="618"/>
      <c r="BH66" s="618"/>
      <c r="BI66" s="618"/>
      <c r="BJ66" s="618"/>
      <c r="BK66" s="618"/>
      <c r="BL66" s="618"/>
    </row>
    <row r="67" spans="1:64" s="620" customFormat="1" ht="17.25" customHeight="1" x14ac:dyDescent="0.2">
      <c r="A67" s="617"/>
      <c r="B67" s="618"/>
      <c r="C67" s="1002"/>
      <c r="D67" s="397" t="s">
        <v>130</v>
      </c>
      <c r="E67" s="684" t="s">
        <v>29</v>
      </c>
      <c r="F67" s="668"/>
      <c r="G67" s="669"/>
      <c r="H67" s="675"/>
      <c r="I67" s="667"/>
      <c r="J67" s="648"/>
      <c r="K67" s="599"/>
      <c r="L67" s="599"/>
      <c r="T67" s="618"/>
      <c r="U67" s="618"/>
      <c r="V67" s="618"/>
      <c r="W67" s="618"/>
      <c r="X67" s="618"/>
      <c r="Y67" s="618"/>
      <c r="Z67" s="618"/>
      <c r="AA67" s="618"/>
      <c r="AB67" s="618"/>
      <c r="AC67" s="618"/>
      <c r="AD67" s="618"/>
      <c r="AE67" s="618"/>
      <c r="AF67" s="618"/>
      <c r="AG67" s="618"/>
      <c r="AH67" s="618"/>
      <c r="AI67" s="618"/>
      <c r="AJ67" s="618"/>
      <c r="AK67" s="618"/>
      <c r="AL67" s="618"/>
      <c r="AM67" s="618"/>
      <c r="AN67" s="618"/>
      <c r="AO67" s="618"/>
      <c r="AP67" s="618"/>
      <c r="AQ67" s="618"/>
      <c r="AR67" s="618"/>
      <c r="AS67" s="618"/>
      <c r="AT67" s="618"/>
      <c r="AU67" s="618"/>
      <c r="AV67" s="618"/>
      <c r="AW67" s="618"/>
      <c r="AX67" s="618"/>
      <c r="AY67" s="618"/>
      <c r="AZ67" s="618"/>
      <c r="BA67" s="618"/>
      <c r="BB67" s="618"/>
      <c r="BC67" s="618"/>
      <c r="BD67" s="618"/>
      <c r="BE67" s="618"/>
      <c r="BF67" s="618"/>
      <c r="BG67" s="618"/>
      <c r="BH67" s="618"/>
      <c r="BI67" s="618"/>
      <c r="BJ67" s="618"/>
      <c r="BK67" s="618"/>
      <c r="BL67" s="618"/>
    </row>
    <row r="68" spans="1:64" s="620" customFormat="1" ht="12" customHeight="1" x14ac:dyDescent="0.2">
      <c r="A68" s="617"/>
      <c r="B68" s="618"/>
      <c r="C68" s="1002"/>
      <c r="D68" s="397" t="s">
        <v>131</v>
      </c>
      <c r="E68" s="685" t="s">
        <v>30</v>
      </c>
      <c r="F68" s="668"/>
      <c r="G68" s="669"/>
      <c r="H68" s="675"/>
      <c r="I68" s="667"/>
      <c r="J68" s="648"/>
      <c r="K68" s="599"/>
      <c r="L68" s="599"/>
      <c r="T68" s="618"/>
      <c r="U68" s="618"/>
      <c r="V68" s="618"/>
      <c r="W68" s="618"/>
      <c r="X68" s="618"/>
      <c r="Y68" s="618"/>
      <c r="Z68" s="618"/>
      <c r="AA68" s="618"/>
      <c r="AB68" s="618"/>
      <c r="AC68" s="618"/>
      <c r="AD68" s="618"/>
      <c r="AE68" s="618"/>
      <c r="AF68" s="618"/>
      <c r="AG68" s="618"/>
      <c r="AH68" s="618"/>
      <c r="AI68" s="618"/>
      <c r="AJ68" s="618"/>
      <c r="AK68" s="618"/>
      <c r="AL68" s="618"/>
      <c r="AM68" s="618"/>
      <c r="AN68" s="618"/>
      <c r="AO68" s="618"/>
      <c r="AP68" s="618"/>
      <c r="AQ68" s="618"/>
      <c r="AR68" s="618"/>
      <c r="AS68" s="618"/>
      <c r="AT68" s="618"/>
      <c r="AU68" s="618"/>
      <c r="AV68" s="618"/>
      <c r="AW68" s="618"/>
      <c r="AX68" s="618"/>
      <c r="AY68" s="618"/>
      <c r="AZ68" s="618"/>
      <c r="BA68" s="618"/>
      <c r="BB68" s="618"/>
      <c r="BC68" s="618"/>
      <c r="BD68" s="618"/>
      <c r="BE68" s="618"/>
      <c r="BF68" s="618"/>
      <c r="BG68" s="618"/>
      <c r="BH68" s="618"/>
      <c r="BI68" s="618"/>
      <c r="BJ68" s="618"/>
      <c r="BK68" s="618"/>
      <c r="BL68" s="618"/>
    </row>
    <row r="69" spans="1:64" s="620" customFormat="1" x14ac:dyDescent="0.2">
      <c r="A69" s="617"/>
      <c r="B69" s="618"/>
      <c r="C69" s="1002"/>
      <c r="D69" s="392" t="s">
        <v>132</v>
      </c>
      <c r="E69" s="392" t="s">
        <v>318</v>
      </c>
      <c r="F69" s="668"/>
      <c r="G69" s="669"/>
      <c r="H69" s="675"/>
      <c r="I69" s="667"/>
      <c r="J69" s="648"/>
      <c r="K69" s="599"/>
      <c r="L69" s="599"/>
      <c r="T69" s="618"/>
      <c r="U69" s="618"/>
      <c r="V69" s="618"/>
      <c r="W69" s="618"/>
      <c r="X69" s="618"/>
      <c r="Y69" s="618"/>
      <c r="Z69" s="618"/>
      <c r="AA69" s="618"/>
      <c r="AB69" s="618"/>
      <c r="AC69" s="618"/>
      <c r="AD69" s="618"/>
      <c r="AE69" s="618"/>
      <c r="AF69" s="618"/>
      <c r="AG69" s="618"/>
      <c r="AH69" s="618"/>
      <c r="AI69" s="618"/>
      <c r="AJ69" s="618"/>
      <c r="AK69" s="618"/>
      <c r="AL69" s="618"/>
      <c r="AM69" s="618"/>
      <c r="AN69" s="618"/>
      <c r="AO69" s="618"/>
      <c r="AP69" s="618"/>
      <c r="AQ69" s="618"/>
      <c r="AR69" s="618"/>
      <c r="AS69" s="618"/>
      <c r="AT69" s="618"/>
      <c r="AU69" s="618"/>
      <c r="AV69" s="618"/>
      <c r="AW69" s="618"/>
      <c r="AX69" s="618"/>
      <c r="AY69" s="618"/>
      <c r="AZ69" s="618"/>
      <c r="BA69" s="618"/>
      <c r="BB69" s="618"/>
      <c r="BC69" s="618"/>
      <c r="BD69" s="618"/>
      <c r="BE69" s="618"/>
      <c r="BF69" s="618"/>
      <c r="BG69" s="618"/>
      <c r="BH69" s="618"/>
      <c r="BI69" s="618"/>
      <c r="BJ69" s="618"/>
      <c r="BK69" s="618"/>
      <c r="BL69" s="618"/>
    </row>
    <row r="70" spans="1:64" s="620" customFormat="1" ht="15" customHeight="1" x14ac:dyDescent="0.2">
      <c r="A70" s="617"/>
      <c r="B70" s="618"/>
      <c r="C70" s="1002"/>
      <c r="D70" s="100" t="s">
        <v>133</v>
      </c>
      <c r="E70" s="686" t="s">
        <v>31</v>
      </c>
      <c r="F70" s="668"/>
      <c r="G70" s="669"/>
      <c r="H70" s="675"/>
      <c r="I70" s="667"/>
      <c r="J70" s="648"/>
      <c r="K70" s="599"/>
      <c r="L70" s="599"/>
      <c r="T70" s="618"/>
      <c r="U70" s="618"/>
      <c r="V70" s="618"/>
      <c r="W70" s="618"/>
      <c r="X70" s="618"/>
      <c r="Y70" s="618"/>
      <c r="Z70" s="618"/>
      <c r="AA70" s="618"/>
      <c r="AB70" s="618"/>
      <c r="AC70" s="618"/>
      <c r="AD70" s="618"/>
      <c r="AE70" s="618"/>
      <c r="AF70" s="618"/>
      <c r="AG70" s="618"/>
      <c r="AH70" s="618"/>
      <c r="AI70" s="618"/>
      <c r="AJ70" s="618"/>
      <c r="AK70" s="618"/>
      <c r="AL70" s="618"/>
      <c r="AM70" s="618"/>
      <c r="AN70" s="618"/>
      <c r="AO70" s="618"/>
      <c r="AP70" s="618"/>
      <c r="AQ70" s="618"/>
      <c r="AR70" s="618"/>
      <c r="AS70" s="618"/>
      <c r="AT70" s="618"/>
      <c r="AU70" s="618"/>
      <c r="AV70" s="618"/>
      <c r="AW70" s="618"/>
      <c r="AX70" s="618"/>
      <c r="AY70" s="618"/>
      <c r="AZ70" s="618"/>
      <c r="BA70" s="618"/>
      <c r="BB70" s="618"/>
      <c r="BC70" s="618"/>
      <c r="BD70" s="618"/>
      <c r="BE70" s="618"/>
      <c r="BF70" s="618"/>
      <c r="BG70" s="618"/>
      <c r="BH70" s="618"/>
      <c r="BI70" s="618"/>
      <c r="BJ70" s="618"/>
      <c r="BK70" s="618"/>
      <c r="BL70" s="618"/>
    </row>
    <row r="71" spans="1:64" s="620" customFormat="1" ht="15" customHeight="1" x14ac:dyDescent="0.2">
      <c r="A71" s="617"/>
      <c r="B71" s="618"/>
      <c r="C71" s="1002"/>
      <c r="D71" s="687" t="str">
        <f>E71</f>
        <v>Pos D-1  dim. 1.85x2.80 m</v>
      </c>
      <c r="E71" s="676" t="s">
        <v>939</v>
      </c>
      <c r="F71" s="139" t="s">
        <v>151</v>
      </c>
      <c r="G71" s="234">
        <v>5</v>
      </c>
      <c r="H71" s="677"/>
      <c r="I71" s="420">
        <f>G71*H71</f>
        <v>0</v>
      </c>
      <c r="J71" s="648"/>
      <c r="K71" s="599"/>
      <c r="L71" s="599"/>
      <c r="T71" s="618"/>
      <c r="U71" s="618"/>
      <c r="V71" s="618"/>
      <c r="W71" s="618"/>
      <c r="X71" s="618"/>
      <c r="Y71" s="618"/>
      <c r="Z71" s="618"/>
      <c r="AA71" s="618"/>
      <c r="AB71" s="618"/>
      <c r="AC71" s="618"/>
      <c r="AD71" s="618"/>
      <c r="AE71" s="618"/>
      <c r="AF71" s="618"/>
      <c r="AG71" s="618"/>
      <c r="AH71" s="618"/>
      <c r="AI71" s="618"/>
      <c r="AJ71" s="618"/>
      <c r="AK71" s="618"/>
      <c r="AL71" s="618"/>
      <c r="AM71" s="618"/>
      <c r="AN71" s="618"/>
      <c r="AO71" s="618"/>
      <c r="AP71" s="618"/>
      <c r="AQ71" s="618"/>
      <c r="AR71" s="618"/>
      <c r="AS71" s="618"/>
      <c r="AT71" s="618"/>
      <c r="AU71" s="618"/>
      <c r="AV71" s="618"/>
      <c r="AW71" s="618"/>
      <c r="AX71" s="618"/>
      <c r="AY71" s="618"/>
      <c r="AZ71" s="618"/>
      <c r="BA71" s="618"/>
      <c r="BB71" s="618"/>
      <c r="BC71" s="618"/>
      <c r="BD71" s="618"/>
      <c r="BE71" s="618"/>
      <c r="BF71" s="618"/>
      <c r="BG71" s="618"/>
      <c r="BH71" s="618"/>
      <c r="BI71" s="618"/>
      <c r="BJ71" s="618"/>
      <c r="BK71" s="618"/>
      <c r="BL71" s="618"/>
    </row>
    <row r="72" spans="1:64" s="620" customFormat="1" ht="15" customHeight="1" x14ac:dyDescent="0.2">
      <c r="A72" s="617"/>
      <c r="B72" s="618"/>
      <c r="C72" s="1002"/>
      <c r="D72" s="687" t="str">
        <f>E72</f>
        <v>Pos D-2  dim. 0.90x2.80 m</v>
      </c>
      <c r="E72" s="676" t="s">
        <v>940</v>
      </c>
      <c r="F72" s="139" t="s">
        <v>151</v>
      </c>
      <c r="G72" s="234">
        <v>1</v>
      </c>
      <c r="H72" s="677"/>
      <c r="I72" s="420">
        <f>G72*H72</f>
        <v>0</v>
      </c>
      <c r="J72" s="648"/>
      <c r="K72" s="599"/>
      <c r="L72" s="599"/>
      <c r="T72" s="618"/>
      <c r="U72" s="618"/>
      <c r="V72" s="618"/>
      <c r="W72" s="618"/>
      <c r="X72" s="618"/>
      <c r="Y72" s="618"/>
      <c r="Z72" s="618"/>
      <c r="AA72" s="618"/>
      <c r="AB72" s="618"/>
      <c r="AC72" s="618"/>
      <c r="AD72" s="618"/>
      <c r="AE72" s="618"/>
      <c r="AF72" s="618"/>
      <c r="AG72" s="618"/>
      <c r="AH72" s="618"/>
      <c r="AI72" s="618"/>
      <c r="AJ72" s="618"/>
      <c r="AK72" s="618"/>
      <c r="AL72" s="618"/>
      <c r="AM72" s="618"/>
      <c r="AN72" s="618"/>
      <c r="AO72" s="618"/>
      <c r="AP72" s="618"/>
      <c r="AQ72" s="618"/>
      <c r="AR72" s="618"/>
      <c r="AS72" s="618"/>
      <c r="AT72" s="618"/>
      <c r="AU72" s="618"/>
      <c r="AV72" s="618"/>
      <c r="AW72" s="618"/>
      <c r="AX72" s="618"/>
      <c r="AY72" s="618"/>
      <c r="AZ72" s="618"/>
      <c r="BA72" s="618"/>
      <c r="BB72" s="618"/>
      <c r="BC72" s="618"/>
      <c r="BD72" s="618"/>
      <c r="BE72" s="618"/>
      <c r="BF72" s="618"/>
      <c r="BG72" s="618"/>
      <c r="BH72" s="618"/>
      <c r="BI72" s="618"/>
      <c r="BJ72" s="618"/>
      <c r="BK72" s="618"/>
      <c r="BL72" s="618"/>
    </row>
    <row r="73" spans="1:64" s="620" customFormat="1" ht="15" customHeight="1" x14ac:dyDescent="0.2">
      <c r="A73" s="617"/>
      <c r="B73" s="618"/>
      <c r="C73" s="1002"/>
      <c r="D73" s="687" t="str">
        <f>E73</f>
        <v>Pos D-3  dim. 0.90x2.30 m</v>
      </c>
      <c r="E73" s="676" t="s">
        <v>941</v>
      </c>
      <c r="F73" s="139" t="s">
        <v>151</v>
      </c>
      <c r="G73" s="234">
        <v>1</v>
      </c>
      <c r="H73" s="677"/>
      <c r="I73" s="420">
        <f>G73*H73</f>
        <v>0</v>
      </c>
      <c r="J73" s="648"/>
      <c r="K73" s="599"/>
      <c r="L73" s="599"/>
      <c r="T73" s="618"/>
      <c r="U73" s="618"/>
      <c r="V73" s="618"/>
      <c r="W73" s="618"/>
      <c r="X73" s="618"/>
      <c r="Y73" s="618"/>
      <c r="Z73" s="618"/>
      <c r="AA73" s="618"/>
      <c r="AB73" s="618"/>
      <c r="AC73" s="618"/>
      <c r="AD73" s="618"/>
      <c r="AE73" s="618"/>
      <c r="AF73" s="618"/>
      <c r="AG73" s="618"/>
      <c r="AH73" s="618"/>
      <c r="AI73" s="618"/>
      <c r="AJ73" s="618"/>
      <c r="AK73" s="618"/>
      <c r="AL73" s="618"/>
      <c r="AM73" s="618"/>
      <c r="AN73" s="618"/>
      <c r="AO73" s="618"/>
      <c r="AP73" s="618"/>
      <c r="AQ73" s="618"/>
      <c r="AR73" s="618"/>
      <c r="AS73" s="618"/>
      <c r="AT73" s="618"/>
      <c r="AU73" s="618"/>
      <c r="AV73" s="618"/>
      <c r="AW73" s="618"/>
      <c r="AX73" s="618"/>
      <c r="AY73" s="618"/>
      <c r="AZ73" s="618"/>
      <c r="BA73" s="618"/>
      <c r="BB73" s="618"/>
      <c r="BC73" s="618"/>
      <c r="BD73" s="618"/>
      <c r="BE73" s="618"/>
      <c r="BF73" s="618"/>
      <c r="BG73" s="618"/>
      <c r="BH73" s="618"/>
      <c r="BI73" s="618"/>
      <c r="BJ73" s="618"/>
      <c r="BK73" s="618"/>
      <c r="BL73" s="618"/>
    </row>
    <row r="74" spans="1:64" s="620" customFormat="1" ht="51" x14ac:dyDescent="0.2">
      <c r="A74" s="617"/>
      <c r="B74" s="618"/>
      <c r="C74" s="954" t="s">
        <v>234</v>
      </c>
      <c r="D74" s="688" t="s">
        <v>942</v>
      </c>
      <c r="E74" s="756" t="s">
        <v>943</v>
      </c>
      <c r="F74" s="418"/>
      <c r="G74" s="234"/>
      <c r="H74" s="677"/>
      <c r="I74" s="420"/>
      <c r="J74" s="648"/>
      <c r="K74" s="599"/>
      <c r="L74" s="599"/>
      <c r="T74" s="618"/>
      <c r="U74" s="618"/>
      <c r="V74" s="618"/>
      <c r="W74" s="618"/>
      <c r="X74" s="618"/>
      <c r="Y74" s="618"/>
      <c r="Z74" s="618"/>
      <c r="AA74" s="618"/>
      <c r="AB74" s="618"/>
      <c r="AC74" s="618"/>
      <c r="AD74" s="618"/>
      <c r="AE74" s="618"/>
      <c r="AF74" s="618"/>
      <c r="AG74" s="618"/>
      <c r="AH74" s="618"/>
      <c r="AI74" s="618"/>
      <c r="AJ74" s="618"/>
      <c r="AK74" s="618"/>
      <c r="AL74" s="618"/>
      <c r="AM74" s="618"/>
      <c r="AN74" s="618"/>
      <c r="AO74" s="618"/>
      <c r="AP74" s="618"/>
      <c r="AQ74" s="618"/>
      <c r="AR74" s="618"/>
      <c r="AS74" s="618"/>
      <c r="AT74" s="618"/>
      <c r="AU74" s="618"/>
      <c r="AV74" s="618"/>
      <c r="AW74" s="618"/>
      <c r="AX74" s="618"/>
      <c r="AY74" s="618"/>
      <c r="AZ74" s="618"/>
      <c r="BA74" s="618"/>
      <c r="BB74" s="618"/>
      <c r="BC74" s="618"/>
      <c r="BD74" s="618"/>
      <c r="BE74" s="618"/>
      <c r="BF74" s="618"/>
      <c r="BG74" s="618"/>
      <c r="BH74" s="618"/>
      <c r="BI74" s="618"/>
      <c r="BJ74" s="618"/>
      <c r="BK74" s="618"/>
      <c r="BL74" s="618"/>
    </row>
    <row r="75" spans="1:64" s="620" customFormat="1" x14ac:dyDescent="0.2">
      <c r="A75" s="617"/>
      <c r="B75" s="618"/>
      <c r="C75" s="955"/>
      <c r="D75" s="687" t="str">
        <f>E75</f>
        <v>Pos D-5  dim. 0.90x2.30 m</v>
      </c>
      <c r="E75" s="676" t="s">
        <v>944</v>
      </c>
      <c r="F75" s="139" t="s">
        <v>151</v>
      </c>
      <c r="G75" s="234">
        <v>1</v>
      </c>
      <c r="H75" s="677"/>
      <c r="I75" s="420">
        <f>G75*H75</f>
        <v>0</v>
      </c>
      <c r="J75" s="648"/>
      <c r="K75" s="599"/>
      <c r="L75" s="599"/>
      <c r="T75" s="618"/>
      <c r="U75" s="618"/>
      <c r="V75" s="618"/>
      <c r="W75" s="618"/>
      <c r="X75" s="618"/>
      <c r="Y75" s="618"/>
      <c r="Z75" s="618"/>
      <c r="AA75" s="618"/>
      <c r="AB75" s="618"/>
      <c r="AC75" s="618"/>
      <c r="AD75" s="618"/>
      <c r="AE75" s="618"/>
      <c r="AF75" s="618"/>
      <c r="AG75" s="618"/>
      <c r="AH75" s="618"/>
      <c r="AI75" s="618"/>
      <c r="AJ75" s="618"/>
      <c r="AK75" s="618"/>
      <c r="AL75" s="618"/>
      <c r="AM75" s="618"/>
      <c r="AN75" s="618"/>
      <c r="AO75" s="618"/>
      <c r="AP75" s="618"/>
      <c r="AQ75" s="618"/>
      <c r="AR75" s="618"/>
      <c r="AS75" s="618"/>
      <c r="AT75" s="618"/>
      <c r="AU75" s="618"/>
      <c r="AV75" s="618"/>
      <c r="AW75" s="618"/>
      <c r="AX75" s="618"/>
      <c r="AY75" s="618"/>
      <c r="AZ75" s="618"/>
      <c r="BA75" s="618"/>
      <c r="BB75" s="618"/>
      <c r="BC75" s="618"/>
      <c r="BD75" s="618"/>
      <c r="BE75" s="618"/>
      <c r="BF75" s="618"/>
      <c r="BG75" s="618"/>
      <c r="BH75" s="618"/>
      <c r="BI75" s="618"/>
      <c r="BJ75" s="618"/>
      <c r="BK75" s="618"/>
      <c r="BL75" s="618"/>
    </row>
    <row r="76" spans="1:64" s="620" customFormat="1" ht="51" x14ac:dyDescent="0.2">
      <c r="A76" s="617"/>
      <c r="B76" s="618"/>
      <c r="C76" s="954" t="s">
        <v>866</v>
      </c>
      <c r="D76" s="688" t="s">
        <v>539</v>
      </c>
      <c r="E76" s="383" t="s">
        <v>540</v>
      </c>
      <c r="F76" s="418"/>
      <c r="G76" s="234"/>
      <c r="H76" s="677"/>
      <c r="I76" s="420"/>
      <c r="J76" s="648"/>
      <c r="K76" s="599"/>
      <c r="L76" s="599"/>
      <c r="T76" s="618"/>
      <c r="U76" s="618"/>
      <c r="V76" s="618"/>
      <c r="W76" s="618"/>
      <c r="X76" s="618"/>
      <c r="Y76" s="618"/>
      <c r="Z76" s="618"/>
      <c r="AA76" s="618"/>
      <c r="AB76" s="618"/>
      <c r="AC76" s="618"/>
      <c r="AD76" s="618"/>
      <c r="AE76" s="618"/>
      <c r="AF76" s="618"/>
      <c r="AG76" s="618"/>
      <c r="AH76" s="618"/>
      <c r="AI76" s="618"/>
      <c r="AJ76" s="618"/>
      <c r="AK76" s="618"/>
      <c r="AL76" s="618"/>
      <c r="AM76" s="618"/>
      <c r="AN76" s="618"/>
      <c r="AO76" s="618"/>
      <c r="AP76" s="618"/>
      <c r="AQ76" s="618"/>
      <c r="AR76" s="618"/>
      <c r="AS76" s="618"/>
      <c r="AT76" s="618"/>
      <c r="AU76" s="618"/>
      <c r="AV76" s="618"/>
      <c r="AW76" s="618"/>
      <c r="AX76" s="618"/>
      <c r="AY76" s="618"/>
      <c r="AZ76" s="618"/>
      <c r="BA76" s="618"/>
      <c r="BB76" s="618"/>
      <c r="BC76" s="618"/>
      <c r="BD76" s="618"/>
      <c r="BE76" s="618"/>
      <c r="BF76" s="618"/>
      <c r="BG76" s="618"/>
      <c r="BH76" s="618"/>
      <c r="BI76" s="618"/>
      <c r="BJ76" s="618"/>
      <c r="BK76" s="618"/>
      <c r="BL76" s="618"/>
    </row>
    <row r="77" spans="1:64" s="620" customFormat="1" x14ac:dyDescent="0.2">
      <c r="A77" s="617"/>
      <c r="B77" s="618"/>
      <c r="C77" s="955"/>
      <c r="D77" s="687" t="str">
        <f>E77</f>
        <v>Pos D-4  dim. 1,60x2,10 m</v>
      </c>
      <c r="E77" s="676" t="s">
        <v>945</v>
      </c>
      <c r="F77" s="139" t="s">
        <v>151</v>
      </c>
      <c r="G77" s="234">
        <v>1</v>
      </c>
      <c r="H77" s="677"/>
      <c r="I77" s="420">
        <f>G77*H77</f>
        <v>0</v>
      </c>
      <c r="J77" s="648"/>
      <c r="K77" s="599"/>
      <c r="L77" s="599"/>
      <c r="T77" s="618"/>
      <c r="U77" s="618"/>
      <c r="V77" s="618"/>
      <c r="W77" s="618"/>
      <c r="X77" s="618"/>
      <c r="Y77" s="618"/>
      <c r="Z77" s="618"/>
      <c r="AA77" s="618"/>
      <c r="AB77" s="618"/>
      <c r="AC77" s="618"/>
      <c r="AD77" s="618"/>
      <c r="AE77" s="618"/>
      <c r="AF77" s="618"/>
      <c r="AG77" s="618"/>
      <c r="AH77" s="618"/>
      <c r="AI77" s="618"/>
      <c r="AJ77" s="618"/>
      <c r="AK77" s="618"/>
      <c r="AL77" s="618"/>
      <c r="AM77" s="618"/>
      <c r="AN77" s="618"/>
      <c r="AO77" s="618"/>
      <c r="AP77" s="618"/>
      <c r="AQ77" s="618"/>
      <c r="AR77" s="618"/>
      <c r="AS77" s="618"/>
      <c r="AT77" s="618"/>
      <c r="AU77" s="618"/>
      <c r="AV77" s="618"/>
      <c r="AW77" s="618"/>
      <c r="AX77" s="618"/>
      <c r="AY77" s="618"/>
      <c r="AZ77" s="618"/>
      <c r="BA77" s="618"/>
      <c r="BB77" s="618"/>
      <c r="BC77" s="618"/>
      <c r="BD77" s="618"/>
      <c r="BE77" s="618"/>
      <c r="BF77" s="618"/>
      <c r="BG77" s="618"/>
      <c r="BH77" s="618"/>
      <c r="BI77" s="618"/>
      <c r="BJ77" s="618"/>
      <c r="BK77" s="618"/>
      <c r="BL77" s="618"/>
    </row>
    <row r="78" spans="1:64" s="620" customFormat="1" x14ac:dyDescent="0.2">
      <c r="A78" s="617"/>
      <c r="B78" s="618"/>
      <c r="C78" s="950" t="s">
        <v>157</v>
      </c>
      <c r="D78" s="946"/>
      <c r="E78" s="946"/>
      <c r="F78" s="946"/>
      <c r="G78" s="946"/>
      <c r="H78" s="951"/>
      <c r="I78" s="401">
        <f>SUM(I54:I77)</f>
        <v>0</v>
      </c>
      <c r="J78" s="648"/>
      <c r="K78" s="599"/>
      <c r="L78" s="599"/>
      <c r="T78" s="618"/>
      <c r="U78" s="618"/>
      <c r="V78" s="618"/>
      <c r="W78" s="618"/>
      <c r="X78" s="618"/>
      <c r="Y78" s="618"/>
      <c r="Z78" s="618"/>
      <c r="AA78" s="618"/>
      <c r="AB78" s="618"/>
      <c r="AC78" s="618"/>
      <c r="AD78" s="618"/>
      <c r="AE78" s="618"/>
      <c r="AF78" s="618"/>
      <c r="AG78" s="618"/>
      <c r="AH78" s="618"/>
      <c r="AI78" s="618"/>
      <c r="AJ78" s="618"/>
      <c r="AK78" s="618"/>
      <c r="AL78" s="618"/>
      <c r="AM78" s="618"/>
      <c r="AN78" s="618"/>
      <c r="AO78" s="618"/>
      <c r="AP78" s="618"/>
      <c r="AQ78" s="618"/>
      <c r="AR78" s="618"/>
      <c r="AS78" s="618"/>
      <c r="AT78" s="618"/>
      <c r="AU78" s="618"/>
      <c r="AV78" s="618"/>
      <c r="AW78" s="618"/>
      <c r="AX78" s="618"/>
      <c r="AY78" s="618"/>
      <c r="AZ78" s="618"/>
      <c r="BA78" s="618"/>
      <c r="BB78" s="618"/>
      <c r="BC78" s="618"/>
      <c r="BD78" s="618"/>
      <c r="BE78" s="618"/>
      <c r="BF78" s="618"/>
      <c r="BG78" s="618"/>
      <c r="BH78" s="618"/>
      <c r="BI78" s="618"/>
      <c r="BJ78" s="618"/>
      <c r="BK78" s="618"/>
      <c r="BL78" s="618"/>
    </row>
    <row r="79" spans="1:64" s="620" customFormat="1" x14ac:dyDescent="0.2">
      <c r="A79" s="617"/>
      <c r="B79" s="618"/>
      <c r="C79" s="619">
        <v>1.4</v>
      </c>
      <c r="D79" s="402" t="s">
        <v>97</v>
      </c>
      <c r="E79" s="376" t="s">
        <v>51</v>
      </c>
      <c r="F79" s="376"/>
      <c r="G79" s="376"/>
      <c r="H79" s="376"/>
      <c r="I79" s="376"/>
      <c r="J79" s="648"/>
      <c r="K79" s="599"/>
      <c r="L79" s="599"/>
      <c r="T79" s="618"/>
      <c r="U79" s="618"/>
      <c r="V79" s="618"/>
      <c r="W79" s="618"/>
      <c r="X79" s="618"/>
      <c r="Y79" s="618"/>
      <c r="Z79" s="618"/>
      <c r="AA79" s="618"/>
      <c r="AB79" s="618"/>
      <c r="AC79" s="618"/>
      <c r="AD79" s="618"/>
      <c r="AE79" s="618"/>
      <c r="AF79" s="618"/>
      <c r="AG79" s="618"/>
      <c r="AH79" s="618"/>
      <c r="AI79" s="618"/>
      <c r="AJ79" s="618"/>
      <c r="AK79" s="618"/>
      <c r="AL79" s="618"/>
      <c r="AM79" s="618"/>
      <c r="AN79" s="618"/>
      <c r="AO79" s="618"/>
      <c r="AP79" s="618"/>
      <c r="AQ79" s="618"/>
      <c r="AR79" s="618"/>
      <c r="AS79" s="618"/>
      <c r="AT79" s="618"/>
      <c r="AU79" s="618"/>
      <c r="AV79" s="618"/>
      <c r="AW79" s="618"/>
      <c r="AX79" s="618"/>
      <c r="AY79" s="618"/>
      <c r="AZ79" s="618"/>
      <c r="BA79" s="618"/>
      <c r="BB79" s="618"/>
      <c r="BC79" s="618"/>
      <c r="BD79" s="618"/>
      <c r="BE79" s="618"/>
      <c r="BF79" s="618"/>
      <c r="BG79" s="618"/>
      <c r="BH79" s="618"/>
      <c r="BI79" s="618"/>
      <c r="BJ79" s="618"/>
      <c r="BK79" s="618"/>
      <c r="BL79" s="618"/>
    </row>
    <row r="80" spans="1:64" ht="38.25" x14ac:dyDescent="0.2">
      <c r="A80" s="598"/>
      <c r="B80" s="602"/>
      <c r="C80" s="693" t="s">
        <v>170</v>
      </c>
      <c r="D80" s="349" t="s">
        <v>870</v>
      </c>
      <c r="E80" s="109" t="s">
        <v>871</v>
      </c>
      <c r="F80" s="139" t="s">
        <v>151</v>
      </c>
      <c r="G80" s="646">
        <v>1</v>
      </c>
      <c r="H80" s="625"/>
      <c r="I80" s="420">
        <f>G80*H80</f>
        <v>0</v>
      </c>
      <c r="T80" s="602"/>
      <c r="U80" s="602"/>
      <c r="V80" s="602"/>
      <c r="W80" s="602"/>
      <c r="X80" s="602"/>
      <c r="Y80" s="602"/>
      <c r="Z80" s="602"/>
      <c r="AA80" s="602"/>
      <c r="AB80" s="602"/>
      <c r="AC80" s="602"/>
      <c r="AD80" s="602"/>
      <c r="AE80" s="602"/>
      <c r="AF80" s="602"/>
      <c r="AG80" s="602"/>
      <c r="AH80" s="602"/>
      <c r="AI80" s="602"/>
      <c r="AJ80" s="602"/>
      <c r="AK80" s="602"/>
      <c r="AL80" s="602"/>
      <c r="AM80" s="602"/>
      <c r="AN80" s="602"/>
      <c r="AO80" s="602"/>
      <c r="AP80" s="602"/>
      <c r="AQ80" s="602"/>
      <c r="AR80" s="602"/>
      <c r="AS80" s="602"/>
      <c r="AT80" s="602"/>
      <c r="AU80" s="602"/>
      <c r="AV80" s="602"/>
      <c r="AW80" s="602"/>
      <c r="AX80" s="602"/>
      <c r="AY80" s="602"/>
      <c r="AZ80" s="602"/>
      <c r="BA80" s="602"/>
      <c r="BB80" s="602"/>
      <c r="BC80" s="602"/>
      <c r="BD80" s="602"/>
      <c r="BE80" s="602"/>
      <c r="BF80" s="602"/>
      <c r="BG80" s="602"/>
      <c r="BH80" s="602"/>
      <c r="BI80" s="602"/>
      <c r="BJ80" s="602"/>
      <c r="BK80" s="602"/>
      <c r="BL80" s="602"/>
    </row>
    <row r="81" spans="1:64" ht="25.5" x14ac:dyDescent="0.2">
      <c r="A81" s="598"/>
      <c r="B81" s="602"/>
      <c r="C81" s="952" t="s">
        <v>171</v>
      </c>
      <c r="D81" s="388" t="s">
        <v>136</v>
      </c>
      <c r="E81" s="119" t="s">
        <v>144</v>
      </c>
      <c r="F81" s="957" t="s">
        <v>338</v>
      </c>
      <c r="G81" s="960">
        <v>1200</v>
      </c>
      <c r="H81" s="963"/>
      <c r="I81" s="966">
        <f>G81*H81</f>
        <v>0</v>
      </c>
      <c r="K81" s="998"/>
      <c r="T81" s="602"/>
      <c r="U81" s="602"/>
      <c r="V81" s="602"/>
      <c r="W81" s="602"/>
      <c r="X81" s="602"/>
      <c r="Y81" s="602"/>
      <c r="Z81" s="602"/>
      <c r="AA81" s="602"/>
      <c r="AB81" s="602"/>
      <c r="AC81" s="602"/>
      <c r="AD81" s="602"/>
      <c r="AE81" s="602"/>
      <c r="AF81" s="602"/>
      <c r="AG81" s="602"/>
      <c r="AH81" s="602"/>
      <c r="AI81" s="602"/>
      <c r="AJ81" s="602"/>
      <c r="AK81" s="602"/>
      <c r="AL81" s="602"/>
      <c r="AM81" s="602"/>
      <c r="AN81" s="602"/>
      <c r="AO81" s="602"/>
      <c r="AP81" s="602"/>
      <c r="AQ81" s="602"/>
      <c r="AR81" s="602"/>
      <c r="AS81" s="602"/>
      <c r="AT81" s="602"/>
      <c r="AU81" s="602"/>
      <c r="AV81" s="602"/>
      <c r="AW81" s="602"/>
      <c r="AX81" s="602"/>
      <c r="AY81" s="602"/>
      <c r="AZ81" s="602"/>
      <c r="BA81" s="602"/>
      <c r="BB81" s="602"/>
      <c r="BC81" s="602"/>
      <c r="BD81" s="602"/>
      <c r="BE81" s="602"/>
      <c r="BF81" s="602"/>
      <c r="BG81" s="602"/>
      <c r="BH81" s="602"/>
      <c r="BI81" s="602"/>
      <c r="BJ81" s="602"/>
      <c r="BK81" s="602"/>
      <c r="BL81" s="602"/>
    </row>
    <row r="82" spans="1:64" ht="20.25" customHeight="1" x14ac:dyDescent="0.2">
      <c r="A82" s="598"/>
      <c r="B82" s="602"/>
      <c r="C82" s="953"/>
      <c r="D82" s="392" t="s">
        <v>319</v>
      </c>
      <c r="E82" s="692" t="s">
        <v>32</v>
      </c>
      <c r="F82" s="958"/>
      <c r="G82" s="961"/>
      <c r="H82" s="964"/>
      <c r="I82" s="967"/>
      <c r="K82" s="998"/>
      <c r="T82" s="602"/>
      <c r="U82" s="602"/>
      <c r="V82" s="602"/>
      <c r="W82" s="602"/>
      <c r="X82" s="602"/>
      <c r="Y82" s="602"/>
      <c r="Z82" s="602"/>
      <c r="AA82" s="602"/>
      <c r="AB82" s="602"/>
      <c r="AC82" s="602"/>
      <c r="AD82" s="602"/>
      <c r="AE82" s="602"/>
      <c r="AF82" s="602"/>
      <c r="AG82" s="602"/>
      <c r="AH82" s="602"/>
      <c r="AI82" s="602"/>
      <c r="AJ82" s="602"/>
      <c r="AK82" s="602"/>
      <c r="AL82" s="602"/>
      <c r="AM82" s="602"/>
      <c r="AN82" s="602"/>
      <c r="AO82" s="602"/>
      <c r="AP82" s="602"/>
      <c r="AQ82" s="602"/>
      <c r="AR82" s="602"/>
      <c r="AS82" s="602"/>
      <c r="AT82" s="602"/>
      <c r="AU82" s="602"/>
      <c r="AV82" s="602"/>
      <c r="AW82" s="602"/>
      <c r="AX82" s="602"/>
      <c r="AY82" s="602"/>
      <c r="AZ82" s="602"/>
      <c r="BA82" s="602"/>
      <c r="BB82" s="602"/>
      <c r="BC82" s="602"/>
      <c r="BD82" s="602"/>
      <c r="BE82" s="602"/>
      <c r="BF82" s="602"/>
      <c r="BG82" s="602"/>
      <c r="BH82" s="602"/>
      <c r="BI82" s="602"/>
      <c r="BJ82" s="602"/>
      <c r="BK82" s="602"/>
      <c r="BL82" s="602"/>
    </row>
    <row r="83" spans="1:64" x14ac:dyDescent="0.2">
      <c r="A83" s="598"/>
      <c r="B83" s="602"/>
      <c r="C83" s="953"/>
      <c r="D83" s="123" t="s">
        <v>137</v>
      </c>
      <c r="E83" s="657" t="s">
        <v>33</v>
      </c>
      <c r="F83" s="958"/>
      <c r="G83" s="961"/>
      <c r="H83" s="964"/>
      <c r="I83" s="967"/>
      <c r="K83" s="998"/>
      <c r="T83" s="602"/>
      <c r="U83" s="602"/>
      <c r="V83" s="602"/>
      <c r="W83" s="602"/>
      <c r="X83" s="602"/>
      <c r="Y83" s="602"/>
      <c r="Z83" s="602"/>
      <c r="AA83" s="602"/>
      <c r="AB83" s="602"/>
      <c r="AC83" s="602"/>
      <c r="AD83" s="602"/>
      <c r="AE83" s="602"/>
      <c r="AF83" s="602"/>
      <c r="AG83" s="602"/>
      <c r="AH83" s="602"/>
      <c r="AI83" s="602"/>
      <c r="AJ83" s="602"/>
      <c r="AK83" s="602"/>
      <c r="AL83" s="602"/>
      <c r="AM83" s="602"/>
      <c r="AN83" s="602"/>
      <c r="AO83" s="602"/>
      <c r="AP83" s="602"/>
      <c r="AQ83" s="602"/>
      <c r="AR83" s="602"/>
      <c r="AS83" s="602"/>
      <c r="AT83" s="602"/>
      <c r="AU83" s="602"/>
      <c r="AV83" s="602"/>
      <c r="AW83" s="602"/>
      <c r="AX83" s="602"/>
      <c r="AY83" s="602"/>
      <c r="AZ83" s="602"/>
      <c r="BA83" s="602"/>
      <c r="BB83" s="602"/>
      <c r="BC83" s="602"/>
      <c r="BD83" s="602"/>
      <c r="BE83" s="602"/>
      <c r="BF83" s="602"/>
      <c r="BG83" s="602"/>
      <c r="BH83" s="602"/>
      <c r="BI83" s="602"/>
      <c r="BJ83" s="602"/>
      <c r="BK83" s="602"/>
      <c r="BL83" s="602"/>
    </row>
    <row r="84" spans="1:64" x14ac:dyDescent="0.2">
      <c r="A84" s="598"/>
      <c r="B84" s="602"/>
      <c r="C84" s="953"/>
      <c r="D84" s="123" t="s">
        <v>320</v>
      </c>
      <c r="E84" s="123" t="s">
        <v>84</v>
      </c>
      <c r="F84" s="958"/>
      <c r="G84" s="961"/>
      <c r="H84" s="964"/>
      <c r="I84" s="967"/>
      <c r="K84" s="998"/>
      <c r="T84" s="602"/>
      <c r="U84" s="602"/>
      <c r="V84" s="602"/>
      <c r="W84" s="602"/>
      <c r="X84" s="602"/>
      <c r="Y84" s="602"/>
      <c r="Z84" s="602"/>
      <c r="AA84" s="602"/>
      <c r="AB84" s="602"/>
      <c r="AC84" s="602"/>
      <c r="AD84" s="602"/>
      <c r="AE84" s="602"/>
      <c r="AF84" s="602"/>
      <c r="AG84" s="602"/>
      <c r="AH84" s="602"/>
      <c r="AI84" s="602"/>
      <c r="AJ84" s="602"/>
      <c r="AK84" s="602"/>
      <c r="AL84" s="602"/>
      <c r="AM84" s="602"/>
      <c r="AN84" s="602"/>
      <c r="AO84" s="602"/>
      <c r="AP84" s="602"/>
      <c r="AQ84" s="602"/>
      <c r="AR84" s="602"/>
      <c r="AS84" s="602"/>
      <c r="AT84" s="602"/>
      <c r="AU84" s="602"/>
      <c r="AV84" s="602"/>
      <c r="AW84" s="602"/>
      <c r="AX84" s="602"/>
      <c r="AY84" s="602"/>
      <c r="AZ84" s="602"/>
      <c r="BA84" s="602"/>
      <c r="BB84" s="602"/>
      <c r="BC84" s="602"/>
      <c r="BD84" s="602"/>
      <c r="BE84" s="602"/>
      <c r="BF84" s="602"/>
      <c r="BG84" s="602"/>
      <c r="BH84" s="602"/>
      <c r="BI84" s="602"/>
      <c r="BJ84" s="602"/>
      <c r="BK84" s="602"/>
      <c r="BL84" s="602"/>
    </row>
    <row r="85" spans="1:64" ht="38.25" x14ac:dyDescent="0.2">
      <c r="A85" s="598"/>
      <c r="B85" s="602"/>
      <c r="C85" s="953"/>
      <c r="D85" s="123" t="s">
        <v>634</v>
      </c>
      <c r="E85" s="340" t="s">
        <v>635</v>
      </c>
      <c r="F85" s="958"/>
      <c r="G85" s="961"/>
      <c r="H85" s="964"/>
      <c r="I85" s="967"/>
      <c r="K85" s="998"/>
      <c r="T85" s="602"/>
      <c r="U85" s="602"/>
      <c r="V85" s="602"/>
      <c r="W85" s="602"/>
      <c r="X85" s="602"/>
      <c r="Y85" s="602"/>
      <c r="Z85" s="602"/>
      <c r="AA85" s="602"/>
      <c r="AB85" s="602"/>
      <c r="AC85" s="602"/>
      <c r="AD85" s="602"/>
      <c r="AE85" s="602"/>
      <c r="AF85" s="602"/>
      <c r="AG85" s="602"/>
      <c r="AH85" s="602"/>
      <c r="AI85" s="602"/>
      <c r="AJ85" s="602"/>
      <c r="AK85" s="602"/>
      <c r="AL85" s="602"/>
      <c r="AM85" s="602"/>
      <c r="AN85" s="602"/>
      <c r="AO85" s="602"/>
      <c r="AP85" s="602"/>
      <c r="AQ85" s="602"/>
      <c r="AR85" s="602"/>
      <c r="AS85" s="602"/>
      <c r="AT85" s="602"/>
      <c r="AU85" s="602"/>
      <c r="AV85" s="602"/>
      <c r="AW85" s="602"/>
      <c r="AX85" s="602"/>
      <c r="AY85" s="602"/>
      <c r="AZ85" s="602"/>
      <c r="BA85" s="602"/>
      <c r="BB85" s="602"/>
      <c r="BC85" s="602"/>
      <c r="BD85" s="602"/>
      <c r="BE85" s="602"/>
      <c r="BF85" s="602"/>
      <c r="BG85" s="602"/>
      <c r="BH85" s="602"/>
      <c r="BI85" s="602"/>
      <c r="BJ85" s="602"/>
      <c r="BK85" s="602"/>
      <c r="BL85" s="602"/>
    </row>
    <row r="86" spans="1:64" ht="24.75" customHeight="1" x14ac:dyDescent="0.2">
      <c r="A86" s="598"/>
      <c r="B86" s="602"/>
      <c r="C86" s="953"/>
      <c r="D86" s="338" t="s">
        <v>567</v>
      </c>
      <c r="E86" s="338" t="s">
        <v>568</v>
      </c>
      <c r="F86" s="958"/>
      <c r="G86" s="961"/>
      <c r="H86" s="964"/>
      <c r="I86" s="967"/>
      <c r="K86" s="998"/>
      <c r="T86" s="602"/>
      <c r="U86" s="602"/>
      <c r="V86" s="602"/>
      <c r="W86" s="602"/>
      <c r="X86" s="602"/>
      <c r="Y86" s="602"/>
      <c r="Z86" s="602"/>
      <c r="AA86" s="602"/>
      <c r="AB86" s="602"/>
      <c r="AC86" s="602"/>
      <c r="AD86" s="602"/>
      <c r="AE86" s="602"/>
      <c r="AF86" s="602"/>
      <c r="AG86" s="602"/>
      <c r="AH86" s="602"/>
      <c r="AI86" s="602"/>
      <c r="AJ86" s="602"/>
      <c r="AK86" s="602"/>
      <c r="AL86" s="602"/>
      <c r="AM86" s="602"/>
      <c r="AN86" s="602"/>
      <c r="AO86" s="602"/>
      <c r="AP86" s="602"/>
      <c r="AQ86" s="602"/>
      <c r="AR86" s="602"/>
      <c r="AS86" s="602"/>
      <c r="AT86" s="602"/>
      <c r="AU86" s="602"/>
      <c r="AV86" s="602"/>
      <c r="AW86" s="602"/>
      <c r="AX86" s="602"/>
      <c r="AY86" s="602"/>
      <c r="AZ86" s="602"/>
      <c r="BA86" s="602"/>
      <c r="BB86" s="602"/>
      <c r="BC86" s="602"/>
      <c r="BD86" s="602"/>
      <c r="BE86" s="602"/>
      <c r="BF86" s="602"/>
      <c r="BG86" s="602"/>
      <c r="BH86" s="602"/>
      <c r="BI86" s="602"/>
      <c r="BJ86" s="602"/>
      <c r="BK86" s="602"/>
      <c r="BL86" s="602"/>
    </row>
    <row r="87" spans="1:64" x14ac:dyDescent="0.2">
      <c r="A87" s="598"/>
      <c r="B87" s="602"/>
      <c r="C87" s="953"/>
      <c r="D87" s="340" t="s">
        <v>321</v>
      </c>
      <c r="E87" s="340" t="s">
        <v>322</v>
      </c>
      <c r="F87" s="958"/>
      <c r="G87" s="961"/>
      <c r="H87" s="964"/>
      <c r="I87" s="967"/>
      <c r="K87" s="998"/>
      <c r="T87" s="602"/>
      <c r="U87" s="602"/>
      <c r="V87" s="602"/>
      <c r="W87" s="602"/>
      <c r="X87" s="602"/>
      <c r="Y87" s="602"/>
      <c r="Z87" s="602"/>
      <c r="AA87" s="602"/>
      <c r="AB87" s="602"/>
      <c r="AC87" s="602"/>
      <c r="AD87" s="602"/>
      <c r="AE87" s="602"/>
      <c r="AF87" s="602"/>
      <c r="AG87" s="602"/>
      <c r="AH87" s="602"/>
      <c r="AI87" s="602"/>
      <c r="AJ87" s="602"/>
      <c r="AK87" s="602"/>
      <c r="AL87" s="602"/>
      <c r="AM87" s="602"/>
      <c r="AN87" s="602"/>
      <c r="AO87" s="602"/>
      <c r="AP87" s="602"/>
      <c r="AQ87" s="602"/>
      <c r="AR87" s="602"/>
      <c r="AS87" s="602"/>
      <c r="AT87" s="602"/>
      <c r="AU87" s="602"/>
      <c r="AV87" s="602"/>
      <c r="AW87" s="602"/>
      <c r="AX87" s="602"/>
      <c r="AY87" s="602"/>
      <c r="AZ87" s="602"/>
      <c r="BA87" s="602"/>
      <c r="BB87" s="602"/>
      <c r="BC87" s="602"/>
      <c r="BD87" s="602"/>
      <c r="BE87" s="602"/>
      <c r="BF87" s="602"/>
      <c r="BG87" s="602"/>
      <c r="BH87" s="602"/>
      <c r="BI87" s="602"/>
      <c r="BJ87" s="602"/>
      <c r="BK87" s="602"/>
      <c r="BL87" s="602"/>
    </row>
    <row r="88" spans="1:64" x14ac:dyDescent="0.2">
      <c r="A88" s="598"/>
      <c r="B88" s="602"/>
      <c r="C88" s="953"/>
      <c r="D88" s="114" t="s">
        <v>138</v>
      </c>
      <c r="E88" s="114" t="s">
        <v>34</v>
      </c>
      <c r="F88" s="958"/>
      <c r="G88" s="961"/>
      <c r="H88" s="964"/>
      <c r="I88" s="967"/>
      <c r="K88" s="998"/>
      <c r="T88" s="602"/>
      <c r="U88" s="602"/>
      <c r="V88" s="602"/>
      <c r="W88" s="602"/>
      <c r="X88" s="602"/>
      <c r="Y88" s="602"/>
      <c r="Z88" s="602"/>
      <c r="AA88" s="602"/>
      <c r="AB88" s="602"/>
      <c r="AC88" s="602"/>
      <c r="AD88" s="602"/>
      <c r="AE88" s="602"/>
      <c r="AF88" s="602"/>
      <c r="AG88" s="602"/>
      <c r="AH88" s="602"/>
      <c r="AI88" s="602"/>
      <c r="AJ88" s="602"/>
      <c r="AK88" s="602"/>
      <c r="AL88" s="602"/>
      <c r="AM88" s="602"/>
      <c r="AN88" s="602"/>
      <c r="AO88" s="602"/>
      <c r="AP88" s="602"/>
      <c r="AQ88" s="602"/>
      <c r="AR88" s="602"/>
      <c r="AS88" s="602"/>
      <c r="AT88" s="602"/>
      <c r="AU88" s="602"/>
      <c r="AV88" s="602"/>
      <c r="AW88" s="602"/>
      <c r="AX88" s="602"/>
      <c r="AY88" s="602"/>
      <c r="AZ88" s="602"/>
      <c r="BA88" s="602"/>
      <c r="BB88" s="602"/>
      <c r="BC88" s="602"/>
      <c r="BD88" s="602"/>
      <c r="BE88" s="602"/>
      <c r="BF88" s="602"/>
      <c r="BG88" s="602"/>
      <c r="BH88" s="602"/>
      <c r="BI88" s="602"/>
      <c r="BJ88" s="602"/>
      <c r="BK88" s="602"/>
      <c r="BL88" s="602"/>
    </row>
    <row r="89" spans="1:64" x14ac:dyDescent="0.2">
      <c r="A89" s="598"/>
      <c r="B89" s="602"/>
      <c r="C89" s="953"/>
      <c r="D89" s="114" t="s">
        <v>139</v>
      </c>
      <c r="E89" s="114" t="s">
        <v>35</v>
      </c>
      <c r="F89" s="958"/>
      <c r="G89" s="961"/>
      <c r="H89" s="964"/>
      <c r="I89" s="967"/>
      <c r="K89" s="998"/>
      <c r="T89" s="602"/>
      <c r="U89" s="602"/>
      <c r="V89" s="602"/>
      <c r="W89" s="602"/>
      <c r="X89" s="602"/>
      <c r="Y89" s="602"/>
      <c r="Z89" s="602"/>
      <c r="AA89" s="602"/>
      <c r="AB89" s="602"/>
      <c r="AC89" s="602"/>
      <c r="AD89" s="602"/>
      <c r="AE89" s="602"/>
      <c r="AF89" s="602"/>
      <c r="AG89" s="602"/>
      <c r="AH89" s="602"/>
      <c r="AI89" s="602"/>
      <c r="AJ89" s="602"/>
      <c r="AK89" s="602"/>
      <c r="AL89" s="602"/>
      <c r="AM89" s="602"/>
      <c r="AN89" s="602"/>
      <c r="AO89" s="602"/>
      <c r="AP89" s="602"/>
      <c r="AQ89" s="602"/>
      <c r="AR89" s="602"/>
      <c r="AS89" s="602"/>
      <c r="AT89" s="602"/>
      <c r="AU89" s="602"/>
      <c r="AV89" s="602"/>
      <c r="AW89" s="602"/>
      <c r="AX89" s="602"/>
      <c r="AY89" s="602"/>
      <c r="AZ89" s="602"/>
      <c r="BA89" s="602"/>
      <c r="BB89" s="602"/>
      <c r="BC89" s="602"/>
      <c r="BD89" s="602"/>
      <c r="BE89" s="602"/>
      <c r="BF89" s="602"/>
      <c r="BG89" s="602"/>
      <c r="BH89" s="602"/>
      <c r="BI89" s="602"/>
      <c r="BJ89" s="602"/>
      <c r="BK89" s="602"/>
      <c r="BL89" s="602"/>
    </row>
    <row r="90" spans="1:64" x14ac:dyDescent="0.2">
      <c r="A90" s="598"/>
      <c r="B90" s="602"/>
      <c r="C90" s="953"/>
      <c r="D90" s="114" t="s">
        <v>140</v>
      </c>
      <c r="E90" s="114" t="s">
        <v>36</v>
      </c>
      <c r="F90" s="958"/>
      <c r="G90" s="961"/>
      <c r="H90" s="964"/>
      <c r="I90" s="967"/>
      <c r="K90" s="998"/>
      <c r="T90" s="602"/>
      <c r="U90" s="602"/>
      <c r="V90" s="602"/>
      <c r="W90" s="602"/>
      <c r="X90" s="602"/>
      <c r="Y90" s="602"/>
      <c r="Z90" s="602"/>
      <c r="AA90" s="602"/>
      <c r="AB90" s="602"/>
      <c r="AC90" s="602"/>
      <c r="AD90" s="602"/>
      <c r="AE90" s="602"/>
      <c r="AF90" s="602"/>
      <c r="AG90" s="602"/>
      <c r="AH90" s="602"/>
      <c r="AI90" s="602"/>
      <c r="AJ90" s="602"/>
      <c r="AK90" s="602"/>
      <c r="AL90" s="602"/>
      <c r="AM90" s="602"/>
      <c r="AN90" s="602"/>
      <c r="AO90" s="602"/>
      <c r="AP90" s="602"/>
      <c r="AQ90" s="602"/>
      <c r="AR90" s="602"/>
      <c r="AS90" s="602"/>
      <c r="AT90" s="602"/>
      <c r="AU90" s="602"/>
      <c r="AV90" s="602"/>
      <c r="AW90" s="602"/>
      <c r="AX90" s="602"/>
      <c r="AY90" s="602"/>
      <c r="AZ90" s="602"/>
      <c r="BA90" s="602"/>
      <c r="BB90" s="602"/>
      <c r="BC90" s="602"/>
      <c r="BD90" s="602"/>
      <c r="BE90" s="602"/>
      <c r="BF90" s="602"/>
      <c r="BG90" s="602"/>
      <c r="BH90" s="602"/>
      <c r="BI90" s="602"/>
      <c r="BJ90" s="602"/>
      <c r="BK90" s="602"/>
      <c r="BL90" s="602"/>
    </row>
    <row r="91" spans="1:64" x14ac:dyDescent="0.2">
      <c r="A91" s="598"/>
      <c r="B91" s="602"/>
      <c r="C91" s="953"/>
      <c r="D91" s="114" t="s">
        <v>141</v>
      </c>
      <c r="E91" s="114" t="s">
        <v>37</v>
      </c>
      <c r="F91" s="958"/>
      <c r="G91" s="961"/>
      <c r="H91" s="964"/>
      <c r="I91" s="967"/>
      <c r="K91" s="998"/>
      <c r="T91" s="602"/>
      <c r="U91" s="602"/>
      <c r="V91" s="602"/>
      <c r="W91" s="602"/>
      <c r="X91" s="602"/>
      <c r="Y91" s="602"/>
      <c r="Z91" s="602"/>
      <c r="AA91" s="602"/>
      <c r="AB91" s="602"/>
      <c r="AC91" s="602"/>
      <c r="AD91" s="602"/>
      <c r="AE91" s="602"/>
      <c r="AF91" s="602"/>
      <c r="AG91" s="602"/>
      <c r="AH91" s="602"/>
      <c r="AI91" s="602"/>
      <c r="AJ91" s="602"/>
      <c r="AK91" s="602"/>
      <c r="AL91" s="602"/>
      <c r="AM91" s="602"/>
      <c r="AN91" s="602"/>
      <c r="AO91" s="602"/>
      <c r="AP91" s="602"/>
      <c r="AQ91" s="602"/>
      <c r="AR91" s="602"/>
      <c r="AS91" s="602"/>
      <c r="AT91" s="602"/>
      <c r="AU91" s="602"/>
      <c r="AV91" s="602"/>
      <c r="AW91" s="602"/>
      <c r="AX91" s="602"/>
      <c r="AY91" s="602"/>
      <c r="AZ91" s="602"/>
      <c r="BA91" s="602"/>
      <c r="BB91" s="602"/>
      <c r="BC91" s="602"/>
      <c r="BD91" s="602"/>
      <c r="BE91" s="602"/>
      <c r="BF91" s="602"/>
      <c r="BG91" s="602"/>
      <c r="BH91" s="602"/>
      <c r="BI91" s="602"/>
      <c r="BJ91" s="602"/>
      <c r="BK91" s="602"/>
      <c r="BL91" s="602"/>
    </row>
    <row r="92" spans="1:64" x14ac:dyDescent="0.2">
      <c r="A92" s="598"/>
      <c r="B92" s="602"/>
      <c r="C92" s="953"/>
      <c r="D92" s="114" t="s">
        <v>142</v>
      </c>
      <c r="E92" s="114" t="s">
        <v>62</v>
      </c>
      <c r="F92" s="958"/>
      <c r="G92" s="961"/>
      <c r="H92" s="964"/>
      <c r="I92" s="967"/>
      <c r="K92" s="998"/>
      <c r="T92" s="602"/>
      <c r="U92" s="602"/>
      <c r="V92" s="602"/>
      <c r="W92" s="602"/>
      <c r="X92" s="602"/>
      <c r="Y92" s="602"/>
      <c r="Z92" s="602"/>
      <c r="AA92" s="602"/>
      <c r="AB92" s="602"/>
      <c r="AC92" s="602"/>
      <c r="AD92" s="602"/>
      <c r="AE92" s="602"/>
      <c r="AF92" s="602"/>
      <c r="AG92" s="602"/>
      <c r="AH92" s="602"/>
      <c r="AI92" s="602"/>
      <c r="AJ92" s="602"/>
      <c r="AK92" s="602"/>
      <c r="AL92" s="602"/>
      <c r="AM92" s="602"/>
      <c r="AN92" s="602"/>
      <c r="AO92" s="602"/>
      <c r="AP92" s="602"/>
      <c r="AQ92" s="602"/>
      <c r="AR92" s="602"/>
      <c r="AS92" s="602"/>
      <c r="AT92" s="602"/>
      <c r="AU92" s="602"/>
      <c r="AV92" s="602"/>
      <c r="AW92" s="602"/>
      <c r="AX92" s="602"/>
      <c r="AY92" s="602"/>
      <c r="AZ92" s="602"/>
      <c r="BA92" s="602"/>
      <c r="BB92" s="602"/>
      <c r="BC92" s="602"/>
      <c r="BD92" s="602"/>
      <c r="BE92" s="602"/>
      <c r="BF92" s="602"/>
      <c r="BG92" s="602"/>
      <c r="BH92" s="602"/>
      <c r="BI92" s="602"/>
      <c r="BJ92" s="602"/>
      <c r="BK92" s="602"/>
      <c r="BL92" s="602"/>
    </row>
    <row r="93" spans="1:64" ht="27" customHeight="1" x14ac:dyDescent="0.2">
      <c r="A93" s="598"/>
      <c r="B93" s="602"/>
      <c r="C93" s="953"/>
      <c r="D93" s="114" t="s">
        <v>143</v>
      </c>
      <c r="E93" s="114" t="s">
        <v>38</v>
      </c>
      <c r="F93" s="958"/>
      <c r="G93" s="961"/>
      <c r="H93" s="964"/>
      <c r="I93" s="967"/>
      <c r="K93" s="998"/>
      <c r="T93" s="602"/>
      <c r="U93" s="602"/>
      <c r="V93" s="602"/>
      <c r="W93" s="602"/>
      <c r="X93" s="602"/>
      <c r="Y93" s="602"/>
      <c r="Z93" s="602"/>
      <c r="AA93" s="602"/>
      <c r="AB93" s="602"/>
      <c r="AC93" s="602"/>
      <c r="AD93" s="602"/>
      <c r="AE93" s="602"/>
      <c r="AF93" s="602"/>
      <c r="AG93" s="602"/>
      <c r="AH93" s="602"/>
      <c r="AI93" s="602"/>
      <c r="AJ93" s="602"/>
      <c r="AK93" s="602"/>
      <c r="AL93" s="602"/>
      <c r="AM93" s="602"/>
      <c r="AN93" s="602"/>
      <c r="AO93" s="602"/>
      <c r="AP93" s="602"/>
      <c r="AQ93" s="602"/>
      <c r="AR93" s="602"/>
      <c r="AS93" s="602"/>
      <c r="AT93" s="602"/>
      <c r="AU93" s="602"/>
      <c r="AV93" s="602"/>
      <c r="AW93" s="602"/>
      <c r="AX93" s="602"/>
      <c r="AY93" s="602"/>
      <c r="AZ93" s="602"/>
      <c r="BA93" s="602"/>
      <c r="BB93" s="602"/>
      <c r="BC93" s="602"/>
      <c r="BD93" s="602"/>
      <c r="BE93" s="602"/>
      <c r="BF93" s="602"/>
      <c r="BG93" s="602"/>
      <c r="BH93" s="602"/>
      <c r="BI93" s="602"/>
      <c r="BJ93" s="602"/>
      <c r="BK93" s="602"/>
      <c r="BL93" s="602"/>
    </row>
    <row r="94" spans="1:64" ht="64.5" customHeight="1" x14ac:dyDescent="0.2">
      <c r="A94" s="598"/>
      <c r="B94" s="602"/>
      <c r="C94" s="953"/>
      <c r="D94" s="113" t="s">
        <v>703</v>
      </c>
      <c r="E94" s="113" t="s">
        <v>704</v>
      </c>
      <c r="F94" s="958"/>
      <c r="G94" s="961"/>
      <c r="H94" s="964"/>
      <c r="I94" s="967"/>
      <c r="K94" s="998"/>
      <c r="T94" s="602"/>
      <c r="U94" s="602"/>
      <c r="V94" s="602"/>
      <c r="W94" s="602"/>
      <c r="X94" s="602"/>
      <c r="Y94" s="602"/>
      <c r="Z94" s="602"/>
      <c r="AA94" s="602"/>
      <c r="AB94" s="602"/>
      <c r="AC94" s="602"/>
      <c r="AD94" s="602"/>
      <c r="AE94" s="602"/>
      <c r="AF94" s="602"/>
      <c r="AG94" s="602"/>
      <c r="AH94" s="602"/>
      <c r="AI94" s="602"/>
      <c r="AJ94" s="602"/>
      <c r="AK94" s="602"/>
      <c r="AL94" s="602"/>
      <c r="AM94" s="602"/>
      <c r="AN94" s="602"/>
      <c r="AO94" s="602"/>
      <c r="AP94" s="602"/>
      <c r="AQ94" s="602"/>
      <c r="AR94" s="602"/>
      <c r="AS94" s="602"/>
      <c r="AT94" s="602"/>
      <c r="AU94" s="602"/>
      <c r="AV94" s="602"/>
      <c r="AW94" s="602"/>
      <c r="AX94" s="602"/>
      <c r="AY94" s="602"/>
      <c r="AZ94" s="602"/>
      <c r="BA94" s="602"/>
      <c r="BB94" s="602"/>
      <c r="BC94" s="602"/>
      <c r="BD94" s="602"/>
      <c r="BE94" s="602"/>
      <c r="BF94" s="602"/>
      <c r="BG94" s="602"/>
      <c r="BH94" s="602"/>
      <c r="BI94" s="602"/>
      <c r="BJ94" s="602"/>
      <c r="BK94" s="602"/>
      <c r="BL94" s="602"/>
    </row>
    <row r="95" spans="1:64" ht="26.25" customHeight="1" x14ac:dyDescent="0.2">
      <c r="A95" s="598"/>
      <c r="B95" s="602"/>
      <c r="C95" s="953"/>
      <c r="D95" s="116" t="s">
        <v>167</v>
      </c>
      <c r="E95" s="116" t="s">
        <v>165</v>
      </c>
      <c r="F95" s="958"/>
      <c r="G95" s="961"/>
      <c r="H95" s="964"/>
      <c r="I95" s="967"/>
      <c r="K95" s="998"/>
      <c r="T95" s="602"/>
      <c r="U95" s="602"/>
      <c r="V95" s="602"/>
      <c r="W95" s="602"/>
      <c r="X95" s="602"/>
      <c r="Y95" s="602"/>
      <c r="Z95" s="602"/>
      <c r="AA95" s="602"/>
      <c r="AB95" s="602"/>
      <c r="AC95" s="602"/>
      <c r="AD95" s="602"/>
      <c r="AE95" s="602"/>
      <c r="AF95" s="602"/>
      <c r="AG95" s="602"/>
      <c r="AH95" s="602"/>
      <c r="AI95" s="602"/>
      <c r="AJ95" s="602"/>
      <c r="AK95" s="602"/>
      <c r="AL95" s="602"/>
      <c r="AM95" s="602"/>
      <c r="AN95" s="602"/>
      <c r="AO95" s="602"/>
      <c r="AP95" s="602"/>
      <c r="AQ95" s="602"/>
      <c r="AR95" s="602"/>
      <c r="AS95" s="602"/>
      <c r="AT95" s="602"/>
      <c r="AU95" s="602"/>
      <c r="AV95" s="602"/>
      <c r="AW95" s="602"/>
      <c r="AX95" s="602"/>
      <c r="AY95" s="602"/>
      <c r="AZ95" s="602"/>
      <c r="BA95" s="602"/>
      <c r="BB95" s="602"/>
      <c r="BC95" s="602"/>
      <c r="BD95" s="602"/>
      <c r="BE95" s="602"/>
      <c r="BF95" s="602"/>
      <c r="BG95" s="602"/>
      <c r="BH95" s="602"/>
      <c r="BI95" s="602"/>
      <c r="BJ95" s="602"/>
      <c r="BK95" s="602"/>
      <c r="BL95" s="602"/>
    </row>
    <row r="96" spans="1:64" ht="51" x14ac:dyDescent="0.2">
      <c r="A96" s="598"/>
      <c r="B96" s="602"/>
      <c r="C96" s="953"/>
      <c r="D96" s="116" t="s">
        <v>168</v>
      </c>
      <c r="E96" s="116" t="s">
        <v>166</v>
      </c>
      <c r="F96" s="958"/>
      <c r="G96" s="961"/>
      <c r="H96" s="964"/>
      <c r="I96" s="967"/>
      <c r="K96" s="998"/>
      <c r="T96" s="602"/>
      <c r="U96" s="602"/>
      <c r="V96" s="602"/>
      <c r="W96" s="602"/>
      <c r="X96" s="602"/>
      <c r="Y96" s="602"/>
      <c r="Z96" s="602"/>
      <c r="AA96" s="602"/>
      <c r="AB96" s="602"/>
      <c r="AC96" s="602"/>
      <c r="AD96" s="602"/>
      <c r="AE96" s="602"/>
      <c r="AF96" s="602"/>
      <c r="AG96" s="602"/>
      <c r="AH96" s="602"/>
      <c r="AI96" s="602"/>
      <c r="AJ96" s="602"/>
      <c r="AK96" s="602"/>
      <c r="AL96" s="602"/>
      <c r="AM96" s="602"/>
      <c r="AN96" s="602"/>
      <c r="AO96" s="602"/>
      <c r="AP96" s="602"/>
      <c r="AQ96" s="602"/>
      <c r="AR96" s="602"/>
      <c r="AS96" s="602"/>
      <c r="AT96" s="602"/>
      <c r="AU96" s="602"/>
      <c r="AV96" s="602"/>
      <c r="AW96" s="602"/>
      <c r="AX96" s="602"/>
      <c r="AY96" s="602"/>
      <c r="AZ96" s="602"/>
      <c r="BA96" s="602"/>
      <c r="BB96" s="602"/>
      <c r="BC96" s="602"/>
      <c r="BD96" s="602"/>
      <c r="BE96" s="602"/>
      <c r="BF96" s="602"/>
      <c r="BG96" s="602"/>
      <c r="BH96" s="602"/>
      <c r="BI96" s="602"/>
      <c r="BJ96" s="602"/>
      <c r="BK96" s="602"/>
      <c r="BL96" s="602"/>
    </row>
    <row r="97" spans="1:64" ht="25.5" x14ac:dyDescent="0.2">
      <c r="A97" s="598"/>
      <c r="B97" s="602"/>
      <c r="C97" s="956"/>
      <c r="D97" s="117" t="s">
        <v>705</v>
      </c>
      <c r="E97" s="117" t="s">
        <v>706</v>
      </c>
      <c r="F97" s="959"/>
      <c r="G97" s="962"/>
      <c r="H97" s="965"/>
      <c r="I97" s="968"/>
      <c r="K97" s="998"/>
      <c r="T97" s="602"/>
      <c r="U97" s="602"/>
      <c r="V97" s="602"/>
      <c r="W97" s="602"/>
      <c r="X97" s="602"/>
      <c r="Y97" s="602"/>
      <c r="Z97" s="602"/>
      <c r="AA97" s="602"/>
      <c r="AB97" s="602"/>
      <c r="AC97" s="602"/>
      <c r="AD97" s="602"/>
      <c r="AE97" s="602"/>
      <c r="AF97" s="602"/>
      <c r="AG97" s="602"/>
      <c r="AH97" s="602"/>
      <c r="AI97" s="602"/>
      <c r="AJ97" s="602"/>
      <c r="AK97" s="602"/>
      <c r="AL97" s="602"/>
      <c r="AM97" s="602"/>
      <c r="AN97" s="602"/>
      <c r="AO97" s="602"/>
      <c r="AP97" s="602"/>
      <c r="AQ97" s="602"/>
      <c r="AR97" s="602"/>
      <c r="AS97" s="602"/>
      <c r="AT97" s="602"/>
      <c r="AU97" s="602"/>
      <c r="AV97" s="602"/>
      <c r="AW97" s="602"/>
      <c r="AX97" s="602"/>
      <c r="AY97" s="602"/>
      <c r="AZ97" s="602"/>
      <c r="BA97" s="602"/>
      <c r="BB97" s="602"/>
      <c r="BC97" s="602"/>
      <c r="BD97" s="602"/>
      <c r="BE97" s="602"/>
      <c r="BF97" s="602"/>
      <c r="BG97" s="602"/>
      <c r="BH97" s="602"/>
      <c r="BI97" s="602"/>
      <c r="BJ97" s="602"/>
      <c r="BK97" s="602"/>
      <c r="BL97" s="602"/>
    </row>
    <row r="98" spans="1:64" ht="40.5" customHeight="1" x14ac:dyDescent="0.2">
      <c r="A98" s="598"/>
      <c r="B98" s="602"/>
      <c r="C98" s="693" t="s">
        <v>172</v>
      </c>
      <c r="D98" s="694" t="s">
        <v>872</v>
      </c>
      <c r="E98" s="58" t="s">
        <v>873</v>
      </c>
      <c r="F98" s="419" t="s">
        <v>338</v>
      </c>
      <c r="G98" s="626">
        <v>100</v>
      </c>
      <c r="H98" s="627"/>
      <c r="I98" s="647">
        <f>G98*H98</f>
        <v>0</v>
      </c>
      <c r="T98" s="602"/>
      <c r="U98" s="602"/>
      <c r="V98" s="602"/>
      <c r="W98" s="602"/>
      <c r="X98" s="602"/>
      <c r="Y98" s="602"/>
      <c r="Z98" s="602"/>
      <c r="AA98" s="602"/>
      <c r="AB98" s="602"/>
      <c r="AC98" s="602"/>
      <c r="AD98" s="602"/>
      <c r="AE98" s="602"/>
      <c r="AF98" s="602"/>
      <c r="AG98" s="602"/>
      <c r="AH98" s="602"/>
      <c r="AI98" s="602"/>
      <c r="AJ98" s="602"/>
      <c r="AK98" s="602"/>
      <c r="AL98" s="602"/>
      <c r="AM98" s="602"/>
      <c r="AN98" s="602"/>
      <c r="AO98" s="602"/>
      <c r="AP98" s="602"/>
      <c r="AQ98" s="602"/>
      <c r="AR98" s="602"/>
      <c r="AS98" s="602"/>
      <c r="AT98" s="602"/>
      <c r="AU98" s="602"/>
      <c r="AV98" s="602"/>
      <c r="AW98" s="602"/>
      <c r="AX98" s="602"/>
      <c r="AY98" s="602"/>
      <c r="AZ98" s="602"/>
      <c r="BA98" s="602"/>
      <c r="BB98" s="602"/>
      <c r="BC98" s="602"/>
      <c r="BD98" s="602"/>
      <c r="BE98" s="602"/>
      <c r="BF98" s="602"/>
      <c r="BG98" s="602"/>
      <c r="BH98" s="602"/>
      <c r="BI98" s="602"/>
      <c r="BJ98" s="602"/>
      <c r="BK98" s="602"/>
      <c r="BL98" s="602"/>
    </row>
    <row r="99" spans="1:64" ht="38.25" x14ac:dyDescent="0.2">
      <c r="A99" s="598"/>
      <c r="B99" s="602"/>
      <c r="C99" s="693" t="s">
        <v>276</v>
      </c>
      <c r="D99" s="695" t="s">
        <v>946</v>
      </c>
      <c r="E99" s="58" t="s">
        <v>875</v>
      </c>
      <c r="F99" s="419" t="s">
        <v>338</v>
      </c>
      <c r="G99" s="626">
        <v>50</v>
      </c>
      <c r="H99" s="627"/>
      <c r="I99" s="647">
        <f>G99*H99</f>
        <v>0</v>
      </c>
      <c r="T99" s="602"/>
      <c r="U99" s="602"/>
      <c r="V99" s="602"/>
      <c r="W99" s="602"/>
      <c r="X99" s="602"/>
      <c r="Y99" s="602"/>
      <c r="Z99" s="602"/>
      <c r="AA99" s="602"/>
      <c r="AB99" s="602"/>
      <c r="AC99" s="602"/>
      <c r="AD99" s="602"/>
      <c r="AE99" s="602"/>
      <c r="AF99" s="602"/>
      <c r="AG99" s="602"/>
      <c r="AH99" s="602"/>
      <c r="AI99" s="602"/>
      <c r="AJ99" s="602"/>
      <c r="AK99" s="602"/>
      <c r="AL99" s="602"/>
      <c r="AM99" s="602"/>
      <c r="AN99" s="602"/>
      <c r="AO99" s="602"/>
      <c r="AP99" s="602"/>
      <c r="AQ99" s="602"/>
      <c r="AR99" s="602"/>
      <c r="AS99" s="602"/>
      <c r="AT99" s="602"/>
      <c r="AU99" s="602"/>
      <c r="AV99" s="602"/>
      <c r="AW99" s="602"/>
      <c r="AX99" s="602"/>
      <c r="AY99" s="602"/>
      <c r="AZ99" s="602"/>
      <c r="BA99" s="602"/>
      <c r="BB99" s="602"/>
      <c r="BC99" s="602"/>
      <c r="BD99" s="602"/>
      <c r="BE99" s="602"/>
      <c r="BF99" s="602"/>
      <c r="BG99" s="602"/>
      <c r="BH99" s="602"/>
      <c r="BI99" s="602"/>
      <c r="BJ99" s="602"/>
      <c r="BK99" s="602"/>
      <c r="BL99" s="602"/>
    </row>
    <row r="100" spans="1:64" ht="51" x14ac:dyDescent="0.2">
      <c r="A100" s="598"/>
      <c r="B100" s="602"/>
      <c r="C100" s="693" t="s">
        <v>336</v>
      </c>
      <c r="D100" s="694" t="s">
        <v>709</v>
      </c>
      <c r="E100" s="58" t="s">
        <v>710</v>
      </c>
      <c r="F100" s="419" t="s">
        <v>338</v>
      </c>
      <c r="G100" s="626">
        <f>2*10</f>
        <v>20</v>
      </c>
      <c r="H100" s="627"/>
      <c r="I100" s="420">
        <f>G100*H100</f>
        <v>0</v>
      </c>
      <c r="T100" s="602"/>
      <c r="U100" s="602"/>
      <c r="V100" s="602"/>
      <c r="W100" s="602"/>
      <c r="X100" s="602"/>
      <c r="Y100" s="602"/>
      <c r="Z100" s="602"/>
      <c r="AA100" s="602"/>
      <c r="AB100" s="602"/>
      <c r="AC100" s="602"/>
      <c r="AD100" s="602"/>
      <c r="AE100" s="602"/>
      <c r="AF100" s="602"/>
      <c r="AG100" s="602"/>
      <c r="AH100" s="602"/>
      <c r="AI100" s="602"/>
      <c r="AJ100" s="602"/>
      <c r="AK100" s="602"/>
      <c r="AL100" s="602"/>
      <c r="AM100" s="602"/>
      <c r="AN100" s="602"/>
      <c r="AO100" s="602"/>
      <c r="AP100" s="602"/>
      <c r="AQ100" s="602"/>
      <c r="AR100" s="602"/>
      <c r="AS100" s="602"/>
      <c r="AT100" s="602"/>
      <c r="AU100" s="602"/>
      <c r="AV100" s="602"/>
      <c r="AW100" s="602"/>
      <c r="AX100" s="602"/>
      <c r="AY100" s="602"/>
      <c r="AZ100" s="602"/>
      <c r="BA100" s="602"/>
      <c r="BB100" s="602"/>
      <c r="BC100" s="602"/>
      <c r="BD100" s="602"/>
      <c r="BE100" s="602"/>
      <c r="BF100" s="602"/>
      <c r="BG100" s="602"/>
      <c r="BH100" s="602"/>
      <c r="BI100" s="602"/>
      <c r="BJ100" s="602"/>
      <c r="BK100" s="602"/>
      <c r="BL100" s="602"/>
    </row>
    <row r="101" spans="1:64" x14ac:dyDescent="0.2">
      <c r="A101" s="598"/>
      <c r="B101" s="602"/>
      <c r="C101" s="945" t="s">
        <v>157</v>
      </c>
      <c r="D101" s="946"/>
      <c r="E101" s="946"/>
      <c r="F101" s="947"/>
      <c r="G101" s="947"/>
      <c r="H101" s="948"/>
      <c r="I101" s="373">
        <f>SUM(I80:I100)</f>
        <v>0</v>
      </c>
      <c r="T101" s="602"/>
      <c r="U101" s="602"/>
      <c r="V101" s="602"/>
      <c r="W101" s="602"/>
      <c r="X101" s="602"/>
      <c r="Y101" s="602"/>
      <c r="Z101" s="602"/>
      <c r="AA101" s="602"/>
      <c r="AB101" s="602"/>
      <c r="AC101" s="602"/>
      <c r="AD101" s="602"/>
      <c r="AE101" s="602"/>
      <c r="AF101" s="602"/>
      <c r="AG101" s="602"/>
      <c r="AH101" s="602"/>
      <c r="AI101" s="602"/>
      <c r="AJ101" s="602"/>
      <c r="AK101" s="602"/>
      <c r="AL101" s="602"/>
      <c r="AM101" s="602"/>
      <c r="AN101" s="602"/>
      <c r="AO101" s="602"/>
      <c r="AP101" s="602"/>
      <c r="AQ101" s="602"/>
      <c r="AR101" s="602"/>
      <c r="AS101" s="602"/>
      <c r="AT101" s="602"/>
      <c r="AU101" s="602"/>
      <c r="AV101" s="602"/>
      <c r="AW101" s="602"/>
      <c r="AX101" s="602"/>
      <c r="AY101" s="602"/>
      <c r="AZ101" s="602"/>
      <c r="BA101" s="602"/>
      <c r="BB101" s="602"/>
      <c r="BC101" s="602"/>
      <c r="BD101" s="602"/>
      <c r="BE101" s="602"/>
      <c r="BF101" s="602"/>
      <c r="BG101" s="602"/>
      <c r="BH101" s="602"/>
      <c r="BI101" s="602"/>
      <c r="BJ101" s="602"/>
      <c r="BK101" s="602"/>
      <c r="BL101" s="602"/>
    </row>
    <row r="102" spans="1:64" x14ac:dyDescent="0.2">
      <c r="A102" s="598"/>
      <c r="B102" s="602"/>
      <c r="C102" s="198">
        <v>1.5</v>
      </c>
      <c r="D102" s="402" t="s">
        <v>98</v>
      </c>
      <c r="E102" s="148" t="s">
        <v>63</v>
      </c>
      <c r="F102" s="148"/>
      <c r="G102" s="148"/>
      <c r="H102" s="148"/>
      <c r="I102" s="148"/>
      <c r="T102" s="602"/>
      <c r="U102" s="602"/>
      <c r="V102" s="602"/>
      <c r="W102" s="602"/>
      <c r="X102" s="602"/>
      <c r="Y102" s="602"/>
      <c r="Z102" s="602"/>
      <c r="AA102" s="602"/>
      <c r="AB102" s="602"/>
      <c r="AC102" s="602"/>
      <c r="AD102" s="602"/>
      <c r="AE102" s="602"/>
      <c r="AF102" s="602"/>
      <c r="AG102" s="602"/>
      <c r="AH102" s="602"/>
      <c r="AI102" s="602"/>
      <c r="AJ102" s="602"/>
      <c r="AK102" s="602"/>
      <c r="AL102" s="602"/>
      <c r="AM102" s="602"/>
      <c r="AN102" s="602"/>
      <c r="AO102" s="602"/>
      <c r="AP102" s="602"/>
      <c r="AQ102" s="602"/>
      <c r="AR102" s="602"/>
      <c r="AS102" s="602"/>
      <c r="AT102" s="602"/>
      <c r="AU102" s="602"/>
      <c r="AV102" s="602"/>
      <c r="AW102" s="602"/>
      <c r="AX102" s="602"/>
      <c r="AY102" s="602"/>
      <c r="AZ102" s="602"/>
      <c r="BA102" s="602"/>
      <c r="BB102" s="602"/>
      <c r="BC102" s="602"/>
      <c r="BD102" s="602"/>
      <c r="BE102" s="602"/>
      <c r="BF102" s="602"/>
      <c r="BG102" s="602"/>
      <c r="BH102" s="602"/>
      <c r="BI102" s="602"/>
      <c r="BJ102" s="602"/>
      <c r="BK102" s="602"/>
      <c r="BL102" s="602"/>
    </row>
    <row r="103" spans="1:64" s="620" customFormat="1" ht="25.5" x14ac:dyDescent="0.2">
      <c r="A103" s="617"/>
      <c r="B103" s="618"/>
      <c r="C103" s="233" t="s">
        <v>5</v>
      </c>
      <c r="D103" s="135" t="s">
        <v>145</v>
      </c>
      <c r="E103" s="135" t="s">
        <v>179</v>
      </c>
      <c r="F103" s="139" t="s">
        <v>3</v>
      </c>
      <c r="G103" s="140">
        <f>G104+G105</f>
        <v>240</v>
      </c>
      <c r="H103" s="628"/>
      <c r="I103" s="141">
        <f>G103*H103</f>
        <v>0</v>
      </c>
      <c r="J103" s="648"/>
      <c r="K103" s="599"/>
      <c r="L103" s="599"/>
      <c r="T103" s="618"/>
      <c r="U103" s="618"/>
      <c r="V103" s="618"/>
      <c r="W103" s="618"/>
      <c r="X103" s="618"/>
      <c r="Y103" s="618"/>
      <c r="Z103" s="618"/>
      <c r="AA103" s="618"/>
      <c r="AB103" s="618"/>
      <c r="AC103" s="618"/>
      <c r="AD103" s="618"/>
      <c r="AE103" s="618"/>
      <c r="AF103" s="618"/>
      <c r="AG103" s="618"/>
      <c r="AH103" s="618"/>
      <c r="AI103" s="618"/>
      <c r="AJ103" s="618"/>
      <c r="AK103" s="618"/>
      <c r="AL103" s="618"/>
      <c r="AM103" s="618"/>
      <c r="AN103" s="618"/>
      <c r="AO103" s="618"/>
      <c r="AP103" s="618"/>
      <c r="AQ103" s="618"/>
      <c r="AR103" s="618"/>
      <c r="AS103" s="618"/>
      <c r="AT103" s="618"/>
      <c r="AU103" s="618"/>
      <c r="AV103" s="618"/>
      <c r="AW103" s="618"/>
      <c r="AX103" s="618"/>
      <c r="AY103" s="618"/>
      <c r="AZ103" s="618"/>
      <c r="BA103" s="618"/>
      <c r="BB103" s="618"/>
      <c r="BC103" s="618"/>
      <c r="BD103" s="618"/>
      <c r="BE103" s="618"/>
      <c r="BF103" s="618"/>
      <c r="BG103" s="618"/>
      <c r="BH103" s="618"/>
      <c r="BI103" s="618"/>
      <c r="BJ103" s="618"/>
      <c r="BK103" s="618"/>
      <c r="BL103" s="618"/>
    </row>
    <row r="104" spans="1:64" s="620" customFormat="1" ht="90.75" customHeight="1" x14ac:dyDescent="0.2">
      <c r="A104" s="617"/>
      <c r="B104" s="618"/>
      <c r="C104" s="233" t="s">
        <v>85</v>
      </c>
      <c r="D104" s="143" t="s">
        <v>180</v>
      </c>
      <c r="E104" s="135" t="s">
        <v>186</v>
      </c>
      <c r="F104" s="139" t="s">
        <v>3</v>
      </c>
      <c r="G104" s="140">
        <v>90</v>
      </c>
      <c r="H104" s="628"/>
      <c r="I104" s="141">
        <f>G104*H104</f>
        <v>0</v>
      </c>
      <c r="J104" s="648"/>
      <c r="K104" s="599"/>
      <c r="L104" s="599"/>
      <c r="T104" s="618"/>
      <c r="U104" s="618"/>
      <c r="V104" s="618"/>
      <c r="W104" s="618"/>
      <c r="X104" s="618"/>
      <c r="Y104" s="618"/>
      <c r="Z104" s="618"/>
      <c r="AA104" s="618"/>
      <c r="AB104" s="618"/>
      <c r="AC104" s="618"/>
      <c r="AD104" s="618"/>
      <c r="AE104" s="618"/>
      <c r="AF104" s="618"/>
      <c r="AG104" s="618"/>
      <c r="AH104" s="618"/>
      <c r="AI104" s="618"/>
      <c r="AJ104" s="618"/>
      <c r="AK104" s="618"/>
      <c r="AL104" s="618"/>
      <c r="AM104" s="618"/>
      <c r="AN104" s="618"/>
      <c r="AO104" s="618"/>
      <c r="AP104" s="618"/>
      <c r="AQ104" s="618"/>
      <c r="AR104" s="618"/>
      <c r="AS104" s="618"/>
      <c r="AT104" s="618"/>
      <c r="AU104" s="618"/>
      <c r="AV104" s="618"/>
      <c r="AW104" s="618"/>
      <c r="AX104" s="618"/>
      <c r="AY104" s="618"/>
      <c r="AZ104" s="618"/>
      <c r="BA104" s="618"/>
      <c r="BB104" s="618"/>
      <c r="BC104" s="618"/>
      <c r="BD104" s="618"/>
      <c r="BE104" s="618"/>
      <c r="BF104" s="618"/>
      <c r="BG104" s="618"/>
      <c r="BH104" s="618"/>
      <c r="BI104" s="618"/>
      <c r="BJ104" s="618"/>
      <c r="BK104" s="618"/>
      <c r="BL104" s="618"/>
    </row>
    <row r="105" spans="1:64" s="620" customFormat="1" ht="51" x14ac:dyDescent="0.2">
      <c r="A105" s="617"/>
      <c r="B105" s="618"/>
      <c r="C105" s="233" t="s">
        <v>14</v>
      </c>
      <c r="D105" s="143" t="s">
        <v>876</v>
      </c>
      <c r="E105" s="143" t="s">
        <v>947</v>
      </c>
      <c r="F105" s="139" t="s">
        <v>3</v>
      </c>
      <c r="G105" s="140">
        <v>150</v>
      </c>
      <c r="H105" s="628"/>
      <c r="I105" s="141">
        <f>G105*H105</f>
        <v>0</v>
      </c>
      <c r="J105" s="648"/>
      <c r="K105" s="599"/>
      <c r="L105" s="599"/>
      <c r="T105" s="618"/>
      <c r="U105" s="618"/>
      <c r="V105" s="618"/>
      <c r="W105" s="618"/>
      <c r="X105" s="618"/>
      <c r="Y105" s="618"/>
      <c r="Z105" s="618"/>
      <c r="AA105" s="618"/>
      <c r="AB105" s="618"/>
      <c r="AC105" s="618"/>
      <c r="AD105" s="618"/>
      <c r="AE105" s="618"/>
      <c r="AF105" s="618"/>
      <c r="AG105" s="618"/>
      <c r="AH105" s="618"/>
      <c r="AI105" s="618"/>
      <c r="AJ105" s="618"/>
      <c r="AK105" s="618"/>
      <c r="AL105" s="618"/>
      <c r="AM105" s="618"/>
      <c r="AN105" s="618"/>
      <c r="AO105" s="618"/>
      <c r="AP105" s="618"/>
      <c r="AQ105" s="618"/>
      <c r="AR105" s="618"/>
      <c r="AS105" s="618"/>
      <c r="AT105" s="618"/>
      <c r="AU105" s="618"/>
      <c r="AV105" s="618"/>
      <c r="AW105" s="618"/>
      <c r="AX105" s="618"/>
      <c r="AY105" s="618"/>
      <c r="AZ105" s="618"/>
      <c r="BA105" s="618"/>
      <c r="BB105" s="618"/>
      <c r="BC105" s="618"/>
      <c r="BD105" s="618"/>
      <c r="BE105" s="618"/>
      <c r="BF105" s="618"/>
      <c r="BG105" s="618"/>
      <c r="BH105" s="618"/>
      <c r="BI105" s="618"/>
      <c r="BJ105" s="618"/>
      <c r="BK105" s="618"/>
      <c r="BL105" s="618"/>
    </row>
    <row r="106" spans="1:64" s="620" customFormat="1" x14ac:dyDescent="0.2">
      <c r="A106" s="617"/>
      <c r="B106" s="618"/>
      <c r="C106" s="945" t="s">
        <v>157</v>
      </c>
      <c r="D106" s="946"/>
      <c r="E106" s="946"/>
      <c r="F106" s="947"/>
      <c r="G106" s="947"/>
      <c r="H106" s="948"/>
      <c r="I106" s="629">
        <f>SUM(I103:I105)</f>
        <v>0</v>
      </c>
      <c r="J106" s="648"/>
      <c r="K106" s="599"/>
      <c r="L106" s="599"/>
      <c r="T106" s="618"/>
      <c r="U106" s="618"/>
      <c r="V106" s="618"/>
      <c r="W106" s="618"/>
      <c r="X106" s="618"/>
      <c r="Y106" s="618"/>
      <c r="Z106" s="618"/>
      <c r="AA106" s="618"/>
      <c r="AB106" s="618"/>
      <c r="AC106" s="618"/>
      <c r="AD106" s="618"/>
      <c r="AE106" s="618"/>
      <c r="AF106" s="618"/>
      <c r="AG106" s="618"/>
      <c r="AH106" s="618"/>
      <c r="AI106" s="618"/>
      <c r="AJ106" s="618"/>
      <c r="AK106" s="618"/>
      <c r="AL106" s="618"/>
      <c r="AM106" s="618"/>
      <c r="AN106" s="618"/>
      <c r="AO106" s="618"/>
      <c r="AP106" s="618"/>
      <c r="AQ106" s="618"/>
      <c r="AR106" s="618"/>
      <c r="AS106" s="618"/>
      <c r="AT106" s="618"/>
      <c r="AU106" s="618"/>
      <c r="AV106" s="618"/>
      <c r="AW106" s="618"/>
      <c r="AX106" s="618"/>
      <c r="AY106" s="618"/>
      <c r="AZ106" s="618"/>
      <c r="BA106" s="618"/>
      <c r="BB106" s="618"/>
      <c r="BC106" s="618"/>
      <c r="BD106" s="618"/>
      <c r="BE106" s="618"/>
      <c r="BF106" s="618"/>
      <c r="BG106" s="618"/>
      <c r="BH106" s="618"/>
      <c r="BI106" s="618"/>
      <c r="BJ106" s="618"/>
      <c r="BK106" s="618"/>
      <c r="BL106" s="618"/>
    </row>
    <row r="107" spans="1:64" s="620" customFormat="1" x14ac:dyDescent="0.2">
      <c r="A107" s="617"/>
      <c r="B107" s="618"/>
      <c r="C107" s="198">
        <v>1.6</v>
      </c>
      <c r="D107" s="402" t="s">
        <v>230</v>
      </c>
      <c r="E107" s="885" t="s">
        <v>231</v>
      </c>
      <c r="F107" s="886"/>
      <c r="G107" s="886"/>
      <c r="H107" s="886"/>
      <c r="I107" s="887"/>
      <c r="J107" s="648"/>
      <c r="K107" s="599"/>
      <c r="L107" s="599"/>
      <c r="T107" s="618"/>
      <c r="U107" s="618"/>
      <c r="V107" s="618"/>
      <c r="W107" s="618"/>
      <c r="X107" s="618"/>
      <c r="Y107" s="618"/>
      <c r="Z107" s="618"/>
      <c r="AA107" s="618"/>
      <c r="AB107" s="618"/>
      <c r="AC107" s="618"/>
      <c r="AD107" s="618"/>
      <c r="AE107" s="618"/>
      <c r="AF107" s="618"/>
      <c r="AG107" s="618"/>
      <c r="AH107" s="618"/>
      <c r="AI107" s="618"/>
      <c r="AJ107" s="618"/>
      <c r="AK107" s="618"/>
      <c r="AL107" s="618"/>
      <c r="AM107" s="618"/>
      <c r="AN107" s="618"/>
      <c r="AO107" s="618"/>
      <c r="AP107" s="618"/>
      <c r="AQ107" s="618"/>
      <c r="AR107" s="618"/>
      <c r="AS107" s="618"/>
      <c r="AT107" s="618"/>
      <c r="AU107" s="618"/>
      <c r="AV107" s="618"/>
      <c r="AW107" s="618"/>
      <c r="AX107" s="618"/>
      <c r="AY107" s="618"/>
      <c r="AZ107" s="618"/>
      <c r="BA107" s="618"/>
      <c r="BB107" s="618"/>
      <c r="BC107" s="618"/>
      <c r="BD107" s="618"/>
      <c r="BE107" s="618"/>
      <c r="BF107" s="618"/>
      <c r="BG107" s="618"/>
      <c r="BH107" s="618"/>
      <c r="BI107" s="618"/>
      <c r="BJ107" s="618"/>
      <c r="BK107" s="618"/>
      <c r="BL107" s="618"/>
    </row>
    <row r="108" spans="1:64" s="620" customFormat="1" ht="76.5" x14ac:dyDescent="0.2">
      <c r="A108" s="617"/>
      <c r="B108" s="618"/>
      <c r="C108" s="202" t="s">
        <v>6</v>
      </c>
      <c r="D108" s="151" t="s">
        <v>232</v>
      </c>
      <c r="E108" s="152" t="s">
        <v>233</v>
      </c>
      <c r="F108" s="418" t="s">
        <v>338</v>
      </c>
      <c r="G108" s="140">
        <v>655</v>
      </c>
      <c r="H108" s="628"/>
      <c r="I108" s="653">
        <f>G108*H108</f>
        <v>0</v>
      </c>
      <c r="J108" s="648"/>
      <c r="K108" s="599"/>
      <c r="L108" s="599"/>
      <c r="T108" s="618"/>
      <c r="U108" s="618"/>
      <c r="V108" s="618"/>
      <c r="W108" s="618"/>
      <c r="X108" s="618"/>
      <c r="Y108" s="618"/>
      <c r="Z108" s="618"/>
      <c r="AA108" s="618"/>
      <c r="AB108" s="618"/>
      <c r="AC108" s="618"/>
      <c r="AD108" s="618"/>
      <c r="AE108" s="618"/>
      <c r="AF108" s="618"/>
      <c r="AG108" s="618"/>
      <c r="AH108" s="618"/>
      <c r="AI108" s="618"/>
      <c r="AJ108" s="618"/>
      <c r="AK108" s="618"/>
      <c r="AL108" s="618"/>
      <c r="AM108" s="618"/>
      <c r="AN108" s="618"/>
      <c r="AO108" s="618"/>
      <c r="AP108" s="618"/>
      <c r="AQ108" s="618"/>
      <c r="AR108" s="618"/>
      <c r="AS108" s="618"/>
      <c r="AT108" s="618"/>
      <c r="AU108" s="618"/>
      <c r="AV108" s="618"/>
      <c r="AW108" s="618"/>
      <c r="AX108" s="618"/>
      <c r="AY108" s="618"/>
      <c r="AZ108" s="618"/>
      <c r="BA108" s="618"/>
      <c r="BB108" s="618"/>
      <c r="BC108" s="618"/>
      <c r="BD108" s="618"/>
      <c r="BE108" s="618"/>
      <c r="BF108" s="618"/>
      <c r="BG108" s="618"/>
      <c r="BH108" s="618"/>
      <c r="BI108" s="618"/>
      <c r="BJ108" s="618"/>
      <c r="BK108" s="618"/>
      <c r="BL108" s="618"/>
    </row>
    <row r="109" spans="1:64" s="620" customFormat="1" ht="40.5" customHeight="1" x14ac:dyDescent="0.25">
      <c r="A109" s="617"/>
      <c r="B109" s="618"/>
      <c r="C109" s="202" t="s">
        <v>7</v>
      </c>
      <c r="D109" s="151" t="s">
        <v>948</v>
      </c>
      <c r="E109" s="267" t="s">
        <v>949</v>
      </c>
      <c r="F109" s="418" t="s">
        <v>950</v>
      </c>
      <c r="G109" s="140">
        <f>G108</f>
        <v>655</v>
      </c>
      <c r="H109" s="628"/>
      <c r="I109" s="481">
        <f>G109*H109</f>
        <v>0</v>
      </c>
      <c r="J109" s="648"/>
      <c r="K109" s="599"/>
      <c r="L109" s="599"/>
      <c r="T109" s="618"/>
      <c r="U109" s="618"/>
      <c r="V109" s="618"/>
      <c r="W109" s="618"/>
      <c r="X109" s="618"/>
      <c r="Y109" s="618"/>
      <c r="Z109" s="618"/>
      <c r="AA109" s="618"/>
      <c r="AB109" s="618"/>
      <c r="AC109" s="618"/>
      <c r="AD109" s="618"/>
      <c r="AE109" s="618"/>
      <c r="AF109" s="618"/>
      <c r="AG109" s="618"/>
      <c r="AH109" s="618"/>
      <c r="AI109" s="618"/>
      <c r="AJ109" s="618"/>
      <c r="AK109" s="618"/>
      <c r="AL109" s="618"/>
      <c r="AM109" s="618"/>
      <c r="AN109" s="618"/>
      <c r="AO109" s="618"/>
      <c r="AP109" s="618"/>
      <c r="AQ109" s="618"/>
      <c r="AR109" s="618"/>
      <c r="AS109" s="618"/>
      <c r="AT109" s="618"/>
      <c r="AU109" s="618"/>
      <c r="AV109" s="618"/>
      <c r="AW109" s="618"/>
      <c r="AX109" s="618"/>
      <c r="AY109" s="618"/>
      <c r="AZ109" s="618"/>
      <c r="BA109" s="618"/>
      <c r="BB109" s="618"/>
      <c r="BC109" s="618"/>
      <c r="BD109" s="618"/>
      <c r="BE109" s="618"/>
      <c r="BF109" s="618"/>
      <c r="BG109" s="618"/>
      <c r="BH109" s="618"/>
      <c r="BI109" s="618"/>
      <c r="BJ109" s="618"/>
      <c r="BK109" s="618"/>
      <c r="BL109" s="618"/>
    </row>
    <row r="110" spans="1:64" s="620" customFormat="1" x14ac:dyDescent="0.2">
      <c r="A110" s="617"/>
      <c r="B110" s="618"/>
      <c r="C110" s="950" t="s">
        <v>157</v>
      </c>
      <c r="D110" s="946"/>
      <c r="E110" s="946"/>
      <c r="F110" s="946"/>
      <c r="G110" s="946"/>
      <c r="H110" s="951"/>
      <c r="I110" s="630">
        <f>SUM(I108:I109)</f>
        <v>0</v>
      </c>
      <c r="J110" s="648"/>
      <c r="K110" s="599"/>
      <c r="L110" s="599"/>
      <c r="T110" s="618"/>
      <c r="U110" s="618"/>
      <c r="V110" s="618"/>
      <c r="W110" s="618"/>
      <c r="X110" s="618"/>
      <c r="Y110" s="618"/>
      <c r="Z110" s="618"/>
      <c r="AA110" s="618"/>
      <c r="AB110" s="618"/>
      <c r="AC110" s="618"/>
      <c r="AD110" s="618"/>
      <c r="AE110" s="618"/>
      <c r="AF110" s="618"/>
      <c r="AG110" s="618"/>
      <c r="AH110" s="618"/>
      <c r="AI110" s="618"/>
      <c r="AJ110" s="618"/>
      <c r="AK110" s="618"/>
      <c r="AL110" s="618"/>
      <c r="AM110" s="618"/>
      <c r="AN110" s="618"/>
      <c r="AO110" s="618"/>
      <c r="AP110" s="618"/>
      <c r="AQ110" s="618"/>
      <c r="AR110" s="618"/>
      <c r="AS110" s="618"/>
      <c r="AT110" s="618"/>
      <c r="AU110" s="618"/>
      <c r="AV110" s="618"/>
      <c r="AW110" s="618"/>
      <c r="AX110" s="618"/>
      <c r="AY110" s="618"/>
      <c r="AZ110" s="618"/>
      <c r="BA110" s="618"/>
      <c r="BB110" s="618"/>
      <c r="BC110" s="618"/>
      <c r="BD110" s="618"/>
      <c r="BE110" s="618"/>
      <c r="BF110" s="618"/>
      <c r="BG110" s="618"/>
      <c r="BH110" s="618"/>
      <c r="BI110" s="618"/>
      <c r="BJ110" s="618"/>
      <c r="BK110" s="618"/>
      <c r="BL110" s="618"/>
    </row>
    <row r="111" spans="1:64" x14ac:dyDescent="0.2">
      <c r="A111" s="598"/>
      <c r="B111" s="602"/>
      <c r="C111" s="198">
        <v>1.7</v>
      </c>
      <c r="D111" s="590" t="s">
        <v>99</v>
      </c>
      <c r="E111" s="148" t="s">
        <v>52</v>
      </c>
      <c r="F111" s="149"/>
      <c r="G111" s="149"/>
      <c r="H111" s="149"/>
      <c r="I111" s="421"/>
      <c r="T111" s="602"/>
      <c r="U111" s="602"/>
      <c r="V111" s="602"/>
      <c r="W111" s="602"/>
      <c r="X111" s="602"/>
      <c r="Y111" s="602"/>
      <c r="Z111" s="602"/>
      <c r="AA111" s="602"/>
      <c r="AB111" s="602"/>
      <c r="AC111" s="602"/>
      <c r="AD111" s="602"/>
      <c r="AE111" s="602"/>
      <c r="AF111" s="602"/>
      <c r="AG111" s="602"/>
      <c r="AH111" s="602"/>
      <c r="AI111" s="602"/>
      <c r="AJ111" s="602"/>
      <c r="AK111" s="602"/>
      <c r="AL111" s="602"/>
      <c r="AM111" s="602"/>
      <c r="AN111" s="602"/>
      <c r="AO111" s="602"/>
      <c r="AP111" s="602"/>
      <c r="AQ111" s="602"/>
      <c r="AR111" s="602"/>
      <c r="AS111" s="602"/>
      <c r="AT111" s="602"/>
      <c r="AU111" s="602"/>
      <c r="AV111" s="602"/>
      <c r="AW111" s="602"/>
      <c r="AX111" s="602"/>
      <c r="AY111" s="602"/>
      <c r="AZ111" s="602"/>
      <c r="BA111" s="602"/>
      <c r="BB111" s="602"/>
      <c r="BC111" s="602"/>
      <c r="BD111" s="602"/>
      <c r="BE111" s="602"/>
      <c r="BF111" s="602"/>
      <c r="BG111" s="602"/>
      <c r="BH111" s="602"/>
      <c r="BI111" s="602"/>
      <c r="BJ111" s="602"/>
      <c r="BK111" s="602"/>
      <c r="BL111" s="602"/>
    </row>
    <row r="112" spans="1:64" ht="25.5" x14ac:dyDescent="0.2">
      <c r="A112" s="598"/>
      <c r="B112" s="602"/>
      <c r="C112" s="658" t="s">
        <v>427</v>
      </c>
      <c r="D112" s="689" t="s">
        <v>951</v>
      </c>
      <c r="E112" s="145" t="s">
        <v>952</v>
      </c>
      <c r="F112" s="418" t="s">
        <v>3</v>
      </c>
      <c r="G112" s="140">
        <v>200</v>
      </c>
      <c r="H112" s="628"/>
      <c r="I112" s="141">
        <f t="shared" ref="I112:I121" si="2">G112*H112</f>
        <v>0</v>
      </c>
      <c r="T112" s="602"/>
      <c r="U112" s="602"/>
      <c r="V112" s="602"/>
      <c r="W112" s="602"/>
      <c r="X112" s="602"/>
      <c r="Y112" s="602"/>
      <c r="Z112" s="602"/>
      <c r="AA112" s="602"/>
      <c r="AB112" s="602"/>
      <c r="AC112" s="602"/>
      <c r="AD112" s="602"/>
      <c r="AE112" s="602"/>
      <c r="AF112" s="602"/>
      <c r="AG112" s="602"/>
      <c r="AH112" s="602"/>
      <c r="AI112" s="602"/>
      <c r="AJ112" s="602"/>
      <c r="AK112" s="602"/>
      <c r="AL112" s="602"/>
      <c r="AM112" s="602"/>
      <c r="AN112" s="602"/>
      <c r="AO112" s="602"/>
      <c r="AP112" s="602"/>
      <c r="AQ112" s="602"/>
      <c r="AR112" s="602"/>
      <c r="AS112" s="602"/>
      <c r="AT112" s="602"/>
      <c r="AU112" s="602"/>
      <c r="AV112" s="602"/>
      <c r="AW112" s="602"/>
      <c r="AX112" s="602"/>
      <c r="AY112" s="602"/>
      <c r="AZ112" s="602"/>
      <c r="BA112" s="602"/>
      <c r="BB112" s="602"/>
      <c r="BC112" s="602"/>
      <c r="BD112" s="602"/>
      <c r="BE112" s="602"/>
      <c r="BF112" s="602"/>
      <c r="BG112" s="602"/>
      <c r="BH112" s="602"/>
      <c r="BI112" s="602"/>
      <c r="BJ112" s="602"/>
      <c r="BK112" s="602"/>
      <c r="BL112" s="602"/>
    </row>
    <row r="113" spans="1:64" s="648" customFormat="1" ht="64.5" customHeight="1" x14ac:dyDescent="0.2">
      <c r="B113" s="649"/>
      <c r="C113" s="658" t="s">
        <v>428</v>
      </c>
      <c r="D113" s="689" t="s">
        <v>735</v>
      </c>
      <c r="E113" s="145" t="s">
        <v>736</v>
      </c>
      <c r="F113" s="418" t="s">
        <v>3</v>
      </c>
      <c r="G113" s="140">
        <v>200</v>
      </c>
      <c r="H113" s="628"/>
      <c r="I113" s="141">
        <f t="shared" si="2"/>
        <v>0</v>
      </c>
      <c r="K113" s="599"/>
      <c r="L113" s="599"/>
    </row>
    <row r="114" spans="1:64" ht="25.5" x14ac:dyDescent="0.2">
      <c r="B114" s="602"/>
      <c r="C114" s="658" t="s">
        <v>429</v>
      </c>
      <c r="D114" s="144" t="s">
        <v>282</v>
      </c>
      <c r="E114" s="145" t="s">
        <v>283</v>
      </c>
      <c r="F114" s="139" t="s">
        <v>151</v>
      </c>
      <c r="G114" s="140">
        <v>8</v>
      </c>
      <c r="H114" s="628"/>
      <c r="I114" s="141">
        <f t="shared" si="2"/>
        <v>0</v>
      </c>
    </row>
    <row r="115" spans="1:64" ht="38.25" x14ac:dyDescent="0.2">
      <c r="B115" s="602"/>
      <c r="C115" s="658" t="s">
        <v>430</v>
      </c>
      <c r="D115" s="699" t="s">
        <v>178</v>
      </c>
      <c r="E115" s="427" t="s">
        <v>177</v>
      </c>
      <c r="F115" s="139" t="s">
        <v>173</v>
      </c>
      <c r="G115" s="140">
        <v>1</v>
      </c>
      <c r="H115" s="628"/>
      <c r="I115" s="141">
        <f t="shared" si="2"/>
        <v>0</v>
      </c>
    </row>
    <row r="116" spans="1:64" ht="45" customHeight="1" x14ac:dyDescent="0.2">
      <c r="B116" s="602"/>
      <c r="C116" s="658" t="s">
        <v>739</v>
      </c>
      <c r="D116" s="159" t="s">
        <v>737</v>
      </c>
      <c r="E116" s="159" t="s">
        <v>738</v>
      </c>
      <c r="F116" s="139" t="s">
        <v>181</v>
      </c>
      <c r="G116" s="140">
        <v>2000</v>
      </c>
      <c r="H116" s="141"/>
      <c r="I116" s="141">
        <f t="shared" si="2"/>
        <v>0</v>
      </c>
    </row>
    <row r="117" spans="1:64" ht="24" customHeight="1" x14ac:dyDescent="0.2">
      <c r="B117" s="602"/>
      <c r="C117" s="658" t="s">
        <v>742</v>
      </c>
      <c r="D117" s="58" t="s">
        <v>897</v>
      </c>
      <c r="E117" s="757" t="s">
        <v>898</v>
      </c>
      <c r="F117" s="139" t="s">
        <v>3</v>
      </c>
      <c r="G117" s="140">
        <v>30</v>
      </c>
      <c r="H117" s="141"/>
      <c r="I117" s="141">
        <f t="shared" si="2"/>
        <v>0</v>
      </c>
    </row>
    <row r="118" spans="1:64" ht="24" customHeight="1" x14ac:dyDescent="0.2">
      <c r="B118" s="602"/>
      <c r="C118" s="658" t="s">
        <v>745</v>
      </c>
      <c r="D118" s="424" t="s">
        <v>832</v>
      </c>
      <c r="E118" s="159" t="s">
        <v>833</v>
      </c>
      <c r="F118" s="419" t="s">
        <v>338</v>
      </c>
      <c r="G118" s="140">
        <f>G81</f>
        <v>1200</v>
      </c>
      <c r="H118" s="141"/>
      <c r="I118" s="141">
        <f>G118*H118</f>
        <v>0</v>
      </c>
    </row>
    <row r="119" spans="1:64" ht="39" customHeight="1" x14ac:dyDescent="0.2">
      <c r="B119" s="602"/>
      <c r="C119" s="658" t="s">
        <v>748</v>
      </c>
      <c r="D119" s="424" t="s">
        <v>953</v>
      </c>
      <c r="E119" s="159" t="s">
        <v>954</v>
      </c>
      <c r="F119" s="419" t="s">
        <v>338</v>
      </c>
      <c r="G119" s="140">
        <v>10</v>
      </c>
      <c r="H119" s="141"/>
      <c r="I119" s="141">
        <f>G119*H119</f>
        <v>0</v>
      </c>
    </row>
    <row r="120" spans="1:64" ht="54.75" customHeight="1" x14ac:dyDescent="0.2">
      <c r="B120" s="602"/>
      <c r="C120" s="658" t="s">
        <v>751</v>
      </c>
      <c r="D120" s="424" t="s">
        <v>955</v>
      </c>
      <c r="E120" s="159" t="s">
        <v>956</v>
      </c>
      <c r="F120" s="139" t="s">
        <v>151</v>
      </c>
      <c r="G120" s="140">
        <v>2</v>
      </c>
      <c r="H120" s="628"/>
      <c r="I120" s="141">
        <f>G120*H120</f>
        <v>0</v>
      </c>
    </row>
    <row r="121" spans="1:64" ht="42.75" customHeight="1" x14ac:dyDescent="0.2">
      <c r="B121" s="602"/>
      <c r="C121" s="658" t="s">
        <v>752</v>
      </c>
      <c r="D121" s="159" t="s">
        <v>957</v>
      </c>
      <c r="E121" s="159" t="s">
        <v>958</v>
      </c>
      <c r="F121" s="139" t="s">
        <v>181</v>
      </c>
      <c r="G121" s="140">
        <v>160</v>
      </c>
      <c r="H121" s="141"/>
      <c r="I121" s="141">
        <f t="shared" si="2"/>
        <v>0</v>
      </c>
    </row>
    <row r="122" spans="1:64" x14ac:dyDescent="0.2">
      <c r="B122" s="602"/>
      <c r="C122" s="950" t="s">
        <v>157</v>
      </c>
      <c r="D122" s="946"/>
      <c r="E122" s="946"/>
      <c r="F122" s="946"/>
      <c r="G122" s="946"/>
      <c r="H122" s="951"/>
      <c r="I122" s="630">
        <f>SUM(I112:I121)</f>
        <v>0</v>
      </c>
    </row>
    <row r="123" spans="1:64" ht="15.75" x14ac:dyDescent="0.25">
      <c r="A123" s="598"/>
      <c r="B123" s="602"/>
      <c r="C123" s="758" t="s">
        <v>10</v>
      </c>
      <c r="D123" s="759" t="s">
        <v>100</v>
      </c>
      <c r="E123" s="1003" t="s">
        <v>53</v>
      </c>
      <c r="F123" s="1004"/>
      <c r="G123" s="1004"/>
      <c r="H123" s="1005"/>
      <c r="I123" s="714">
        <f>I106+I101+I78+I52+I18+I122+I110</f>
        <v>0</v>
      </c>
      <c r="T123" s="602"/>
      <c r="U123" s="602"/>
      <c r="V123" s="602"/>
      <c r="W123" s="602"/>
      <c r="X123" s="602"/>
      <c r="Y123" s="602"/>
      <c r="Z123" s="602"/>
      <c r="AA123" s="602"/>
      <c r="AB123" s="602"/>
      <c r="AC123" s="602"/>
      <c r="AD123" s="602"/>
      <c r="AE123" s="602"/>
      <c r="AF123" s="602"/>
      <c r="AG123" s="602"/>
      <c r="AH123" s="602"/>
      <c r="AI123" s="602"/>
      <c r="AJ123" s="602"/>
      <c r="AK123" s="602"/>
      <c r="AL123" s="602"/>
      <c r="AM123" s="602"/>
      <c r="AN123" s="602"/>
      <c r="AO123" s="602"/>
      <c r="AP123" s="602"/>
      <c r="AQ123" s="602"/>
      <c r="AR123" s="602"/>
      <c r="AS123" s="602"/>
      <c r="AT123" s="602"/>
      <c r="AU123" s="602"/>
      <c r="AV123" s="602"/>
      <c r="AW123" s="602"/>
      <c r="AX123" s="602"/>
      <c r="AY123" s="602"/>
      <c r="AZ123" s="602"/>
      <c r="BA123" s="602"/>
      <c r="BB123" s="602"/>
      <c r="BC123" s="602"/>
      <c r="BD123" s="602"/>
      <c r="BE123" s="602"/>
      <c r="BF123" s="602"/>
      <c r="BG123" s="602"/>
      <c r="BH123" s="602"/>
      <c r="BI123" s="602"/>
      <c r="BJ123" s="602"/>
      <c r="BK123" s="602"/>
      <c r="BL123" s="602"/>
    </row>
    <row r="124" spans="1:64" ht="5.25" customHeight="1" x14ac:dyDescent="0.25">
      <c r="A124" s="598"/>
      <c r="B124" s="602"/>
      <c r="C124" s="631"/>
      <c r="D124" s="631"/>
      <c r="E124" s="632"/>
      <c r="F124" s="633"/>
      <c r="G124" s="633"/>
      <c r="H124" s="633"/>
      <c r="I124" s="634"/>
      <c r="T124" s="602"/>
      <c r="U124" s="602"/>
      <c r="V124" s="602"/>
      <c r="W124" s="602"/>
      <c r="X124" s="602"/>
      <c r="Y124" s="602"/>
      <c r="Z124" s="602"/>
      <c r="AA124" s="602"/>
      <c r="AB124" s="602"/>
      <c r="AC124" s="602"/>
      <c r="AD124" s="602"/>
      <c r="AE124" s="602"/>
      <c r="AF124" s="602"/>
      <c r="AG124" s="602"/>
      <c r="AH124" s="602"/>
      <c r="AI124" s="602"/>
      <c r="AJ124" s="602"/>
      <c r="AK124" s="602"/>
      <c r="AL124" s="602"/>
      <c r="AM124" s="602"/>
      <c r="AN124" s="602"/>
      <c r="AO124" s="602"/>
      <c r="AP124" s="602"/>
      <c r="AQ124" s="602"/>
      <c r="AR124" s="602"/>
      <c r="AS124" s="602"/>
      <c r="AT124" s="602"/>
      <c r="AU124" s="602"/>
      <c r="AV124" s="602"/>
      <c r="AW124" s="602"/>
      <c r="AX124" s="602"/>
      <c r="AY124" s="602"/>
      <c r="AZ124" s="602"/>
      <c r="BA124" s="602"/>
      <c r="BB124" s="602"/>
      <c r="BC124" s="602"/>
      <c r="BD124" s="602"/>
      <c r="BE124" s="602"/>
      <c r="BF124" s="602"/>
      <c r="BG124" s="602"/>
      <c r="BH124" s="602"/>
      <c r="BI124" s="602"/>
      <c r="BJ124" s="602"/>
      <c r="BK124" s="602"/>
      <c r="BL124" s="602"/>
    </row>
    <row r="125" spans="1:64" ht="15.75" x14ac:dyDescent="0.2">
      <c r="A125" s="598"/>
      <c r="B125" s="602"/>
      <c r="C125" s="366">
        <v>2</v>
      </c>
      <c r="D125" s="368" t="s">
        <v>101</v>
      </c>
      <c r="E125" s="433" t="s">
        <v>54</v>
      </c>
      <c r="F125" s="433"/>
      <c r="G125" s="433"/>
      <c r="H125" s="433"/>
      <c r="I125" s="434"/>
      <c r="T125" s="602"/>
      <c r="U125" s="602"/>
      <c r="V125" s="602"/>
      <c r="W125" s="602"/>
      <c r="X125" s="602"/>
      <c r="Y125" s="602"/>
      <c r="Z125" s="602"/>
      <c r="AA125" s="602"/>
      <c r="AB125" s="602"/>
      <c r="AC125" s="602"/>
      <c r="AD125" s="602"/>
      <c r="AE125" s="602"/>
      <c r="AF125" s="602"/>
      <c r="AG125" s="602"/>
      <c r="AH125" s="602"/>
      <c r="AI125" s="602"/>
      <c r="AJ125" s="602"/>
      <c r="AK125" s="602"/>
      <c r="AL125" s="602"/>
      <c r="AM125" s="602"/>
      <c r="AN125" s="602"/>
      <c r="AO125" s="602"/>
      <c r="AP125" s="602"/>
      <c r="AQ125" s="602"/>
      <c r="AR125" s="602"/>
      <c r="AS125" s="602"/>
      <c r="AT125" s="602"/>
      <c r="AU125" s="602"/>
      <c r="AV125" s="602"/>
      <c r="AW125" s="602"/>
      <c r="AX125" s="602"/>
      <c r="AY125" s="602"/>
      <c r="AZ125" s="602"/>
      <c r="BA125" s="602"/>
      <c r="BB125" s="602"/>
      <c r="BC125" s="602"/>
      <c r="BD125" s="602"/>
      <c r="BE125" s="602"/>
      <c r="BF125" s="602"/>
      <c r="BG125" s="602"/>
      <c r="BH125" s="602"/>
      <c r="BI125" s="602"/>
      <c r="BJ125" s="602"/>
      <c r="BK125" s="602"/>
      <c r="BL125" s="602"/>
    </row>
    <row r="126" spans="1:64" ht="38.25" x14ac:dyDescent="0.2">
      <c r="A126" s="598"/>
      <c r="B126" s="602"/>
      <c r="C126" s="610" t="s">
        <v>155</v>
      </c>
      <c r="D126" s="611" t="s">
        <v>105</v>
      </c>
      <c r="E126" s="611" t="s">
        <v>40</v>
      </c>
      <c r="F126" s="612" t="s">
        <v>175</v>
      </c>
      <c r="G126" s="610" t="s">
        <v>174</v>
      </c>
      <c r="H126" s="369" t="s">
        <v>176</v>
      </c>
      <c r="I126" s="613" t="s">
        <v>156</v>
      </c>
      <c r="T126" s="602"/>
      <c r="U126" s="602"/>
      <c r="V126" s="602"/>
      <c r="W126" s="602"/>
      <c r="X126" s="602"/>
      <c r="Y126" s="602"/>
      <c r="Z126" s="602"/>
      <c r="AA126" s="602"/>
      <c r="AB126" s="602"/>
      <c r="AC126" s="602"/>
      <c r="AD126" s="602"/>
      <c r="AE126" s="602"/>
      <c r="AF126" s="602"/>
      <c r="AG126" s="602"/>
      <c r="AH126" s="602"/>
      <c r="AI126" s="602"/>
      <c r="AJ126" s="602"/>
      <c r="AK126" s="602"/>
      <c r="AL126" s="602"/>
      <c r="AM126" s="602"/>
      <c r="AN126" s="602"/>
      <c r="AO126" s="602"/>
      <c r="AP126" s="602"/>
      <c r="AQ126" s="602"/>
      <c r="AR126" s="602"/>
      <c r="AS126" s="602"/>
      <c r="AT126" s="602"/>
      <c r="AU126" s="602"/>
      <c r="AV126" s="602"/>
      <c r="AW126" s="602"/>
      <c r="AX126" s="602"/>
      <c r="AY126" s="602"/>
      <c r="AZ126" s="602"/>
      <c r="BA126" s="602"/>
      <c r="BB126" s="602"/>
      <c r="BC126" s="602"/>
      <c r="BD126" s="602"/>
      <c r="BE126" s="602"/>
      <c r="BF126" s="602"/>
      <c r="BG126" s="602"/>
      <c r="BH126" s="602"/>
      <c r="BI126" s="602"/>
      <c r="BJ126" s="602"/>
      <c r="BK126" s="602"/>
      <c r="BL126" s="602"/>
    </row>
    <row r="127" spans="1:64" x14ac:dyDescent="0.2">
      <c r="A127" s="598"/>
      <c r="B127" s="602"/>
      <c r="C127" s="612" t="s">
        <v>41</v>
      </c>
      <c r="D127" s="612" t="s">
        <v>42</v>
      </c>
      <c r="E127" s="614" t="s">
        <v>43</v>
      </c>
      <c r="F127" s="497" t="s">
        <v>44</v>
      </c>
      <c r="G127" s="615" t="s">
        <v>45</v>
      </c>
      <c r="H127" s="371" t="s">
        <v>46</v>
      </c>
      <c r="I127" s="616" t="s">
        <v>47</v>
      </c>
      <c r="T127" s="602"/>
      <c r="U127" s="602"/>
      <c r="V127" s="602"/>
      <c r="W127" s="602"/>
      <c r="X127" s="602"/>
      <c r="Y127" s="602"/>
      <c r="Z127" s="602"/>
      <c r="AA127" s="602"/>
      <c r="AB127" s="602"/>
      <c r="AC127" s="602"/>
      <c r="AD127" s="602"/>
      <c r="AE127" s="602"/>
      <c r="AF127" s="602"/>
      <c r="AG127" s="602"/>
      <c r="AH127" s="602"/>
      <c r="AI127" s="602"/>
      <c r="AJ127" s="602"/>
      <c r="AK127" s="602"/>
      <c r="AL127" s="602"/>
      <c r="AM127" s="602"/>
      <c r="AN127" s="602"/>
      <c r="AO127" s="602"/>
      <c r="AP127" s="602"/>
      <c r="AQ127" s="602"/>
      <c r="AR127" s="602"/>
      <c r="AS127" s="602"/>
      <c r="AT127" s="602"/>
      <c r="AU127" s="602"/>
      <c r="AV127" s="602"/>
      <c r="AW127" s="602"/>
      <c r="AX127" s="602"/>
      <c r="AY127" s="602"/>
      <c r="AZ127" s="602"/>
      <c r="BA127" s="602"/>
      <c r="BB127" s="602"/>
      <c r="BC127" s="602"/>
      <c r="BD127" s="602"/>
      <c r="BE127" s="602"/>
      <c r="BF127" s="602"/>
      <c r="BG127" s="602"/>
      <c r="BH127" s="602"/>
      <c r="BI127" s="602"/>
      <c r="BJ127" s="602"/>
      <c r="BK127" s="602"/>
      <c r="BL127" s="602"/>
    </row>
    <row r="128" spans="1:64" x14ac:dyDescent="0.2">
      <c r="A128" s="598"/>
      <c r="B128" s="602"/>
      <c r="C128" s="635">
        <v>2.1</v>
      </c>
      <c r="D128" s="636" t="s">
        <v>182</v>
      </c>
      <c r="E128" s="636" t="s">
        <v>183</v>
      </c>
      <c r="F128" s="636"/>
      <c r="G128" s="636"/>
      <c r="H128" s="636"/>
      <c r="I128" s="636"/>
      <c r="T128" s="602"/>
      <c r="U128" s="602"/>
      <c r="V128" s="602"/>
      <c r="W128" s="602"/>
      <c r="X128" s="602"/>
      <c r="Y128" s="602"/>
      <c r="Z128" s="602"/>
      <c r="AA128" s="602"/>
      <c r="AB128" s="602"/>
      <c r="AC128" s="602"/>
      <c r="AD128" s="602"/>
      <c r="AE128" s="602"/>
      <c r="AF128" s="602"/>
      <c r="AG128" s="602"/>
      <c r="AH128" s="602"/>
      <c r="AI128" s="602"/>
      <c r="AJ128" s="602"/>
      <c r="AK128" s="602"/>
      <c r="AL128" s="602"/>
      <c r="AM128" s="602"/>
      <c r="AN128" s="602"/>
      <c r="AO128" s="602"/>
      <c r="AP128" s="602"/>
      <c r="AQ128" s="602"/>
      <c r="AR128" s="602"/>
      <c r="AS128" s="602"/>
      <c r="AT128" s="602"/>
      <c r="AU128" s="602"/>
      <c r="AV128" s="602"/>
      <c r="AW128" s="602"/>
      <c r="AX128" s="602"/>
      <c r="AY128" s="602"/>
      <c r="AZ128" s="602"/>
      <c r="BA128" s="602"/>
      <c r="BB128" s="602"/>
      <c r="BC128" s="602"/>
      <c r="BD128" s="602"/>
      <c r="BE128" s="602"/>
      <c r="BF128" s="602"/>
      <c r="BG128" s="602"/>
      <c r="BH128" s="602"/>
      <c r="BI128" s="602"/>
      <c r="BJ128" s="602"/>
      <c r="BK128" s="602"/>
      <c r="BL128" s="602"/>
    </row>
    <row r="129" spans="1:64" ht="38.25" x14ac:dyDescent="0.2">
      <c r="A129" s="598"/>
      <c r="B129" s="602"/>
      <c r="C129" s="233" t="s">
        <v>755</v>
      </c>
      <c r="D129" s="58" t="s">
        <v>587</v>
      </c>
      <c r="E129" s="58" t="s">
        <v>588</v>
      </c>
      <c r="F129" s="266" t="s">
        <v>3</v>
      </c>
      <c r="G129" s="234">
        <v>25</v>
      </c>
      <c r="H129" s="420"/>
      <c r="I129" s="420">
        <f>G129*H129</f>
        <v>0</v>
      </c>
      <c r="T129" s="602"/>
      <c r="U129" s="602"/>
      <c r="V129" s="602"/>
      <c r="W129" s="602"/>
      <c r="X129" s="602"/>
      <c r="Y129" s="602"/>
      <c r="Z129" s="602"/>
      <c r="AA129" s="602"/>
      <c r="AB129" s="602"/>
      <c r="AC129" s="602"/>
      <c r="AD129" s="602"/>
      <c r="AE129" s="602"/>
      <c r="AF129" s="602"/>
      <c r="AG129" s="602"/>
      <c r="AH129" s="602"/>
      <c r="AI129" s="602"/>
      <c r="AJ129" s="602"/>
      <c r="AK129" s="602"/>
      <c r="AL129" s="602"/>
      <c r="AM129" s="602"/>
      <c r="AN129" s="602"/>
      <c r="AO129" s="602"/>
      <c r="AP129" s="602"/>
      <c r="AQ129" s="602"/>
      <c r="AR129" s="602"/>
      <c r="AS129" s="602"/>
      <c r="AT129" s="602"/>
      <c r="AU129" s="602"/>
      <c r="AV129" s="602"/>
      <c r="AW129" s="602"/>
      <c r="AX129" s="602"/>
      <c r="AY129" s="602"/>
      <c r="AZ129" s="602"/>
      <c r="BA129" s="602"/>
      <c r="BB129" s="602"/>
      <c r="BC129" s="602"/>
      <c r="BD129" s="602"/>
      <c r="BE129" s="602"/>
      <c r="BF129" s="602"/>
      <c r="BG129" s="602"/>
      <c r="BH129" s="602"/>
      <c r="BI129" s="602"/>
      <c r="BJ129" s="602"/>
      <c r="BK129" s="602"/>
      <c r="BL129" s="602"/>
    </row>
    <row r="130" spans="1:64" ht="38.25" x14ac:dyDescent="0.2">
      <c r="A130" s="598"/>
      <c r="B130" s="602"/>
      <c r="C130" s="233" t="s">
        <v>756</v>
      </c>
      <c r="D130" s="58" t="s">
        <v>589</v>
      </c>
      <c r="E130" s="58" t="s">
        <v>590</v>
      </c>
      <c r="F130" s="266" t="s">
        <v>3</v>
      </c>
      <c r="G130" s="234">
        <v>20</v>
      </c>
      <c r="H130" s="420"/>
      <c r="I130" s="420">
        <f t="shared" ref="I130:I140" si="3">G130*H130</f>
        <v>0</v>
      </c>
      <c r="T130" s="602"/>
      <c r="U130" s="602"/>
      <c r="V130" s="602"/>
      <c r="W130" s="602"/>
      <c r="X130" s="602"/>
      <c r="Y130" s="602"/>
      <c r="Z130" s="602"/>
      <c r="AA130" s="602"/>
      <c r="AB130" s="602"/>
      <c r="AC130" s="602"/>
      <c r="AD130" s="602"/>
      <c r="AE130" s="602"/>
      <c r="AF130" s="602"/>
      <c r="AG130" s="602"/>
      <c r="AH130" s="602"/>
      <c r="AI130" s="602"/>
      <c r="AJ130" s="602"/>
      <c r="AK130" s="602"/>
      <c r="AL130" s="602"/>
      <c r="AM130" s="602"/>
      <c r="AN130" s="602"/>
      <c r="AO130" s="602"/>
      <c r="AP130" s="602"/>
      <c r="AQ130" s="602"/>
      <c r="AR130" s="602"/>
      <c r="AS130" s="602"/>
      <c r="AT130" s="602"/>
      <c r="AU130" s="602"/>
      <c r="AV130" s="602"/>
      <c r="AW130" s="602"/>
      <c r="AX130" s="602"/>
      <c r="AY130" s="602"/>
      <c r="AZ130" s="602"/>
      <c r="BA130" s="602"/>
      <c r="BB130" s="602"/>
      <c r="BC130" s="602"/>
      <c r="BD130" s="602"/>
      <c r="BE130" s="602"/>
      <c r="BF130" s="602"/>
      <c r="BG130" s="602"/>
      <c r="BH130" s="602"/>
      <c r="BI130" s="602"/>
      <c r="BJ130" s="602"/>
      <c r="BK130" s="602"/>
      <c r="BL130" s="602"/>
    </row>
    <row r="131" spans="1:64" ht="38.25" x14ac:dyDescent="0.2">
      <c r="A131" s="598"/>
      <c r="B131" s="602"/>
      <c r="C131" s="233" t="s">
        <v>757</v>
      </c>
      <c r="D131" s="58" t="s">
        <v>434</v>
      </c>
      <c r="E131" s="58" t="s">
        <v>435</v>
      </c>
      <c r="F131" s="266" t="s">
        <v>3</v>
      </c>
      <c r="G131" s="234">
        <v>25</v>
      </c>
      <c r="H131" s="420"/>
      <c r="I131" s="420">
        <f t="shared" si="3"/>
        <v>0</v>
      </c>
      <c r="T131" s="602"/>
      <c r="U131" s="602"/>
      <c r="V131" s="602"/>
      <c r="W131" s="602"/>
      <c r="X131" s="602"/>
      <c r="Y131" s="602"/>
      <c r="Z131" s="602"/>
      <c r="AA131" s="602"/>
      <c r="AB131" s="602"/>
      <c r="AC131" s="602"/>
      <c r="AD131" s="602"/>
      <c r="AE131" s="602"/>
      <c r="AF131" s="602"/>
      <c r="AG131" s="602"/>
      <c r="AH131" s="602"/>
      <c r="AI131" s="602"/>
      <c r="AJ131" s="602"/>
      <c r="AK131" s="602"/>
      <c r="AL131" s="602"/>
      <c r="AM131" s="602"/>
      <c r="AN131" s="602"/>
      <c r="AO131" s="602"/>
      <c r="AP131" s="602"/>
      <c r="AQ131" s="602"/>
      <c r="AR131" s="602"/>
      <c r="AS131" s="602"/>
      <c r="AT131" s="602"/>
      <c r="AU131" s="602"/>
      <c r="AV131" s="602"/>
      <c r="AW131" s="602"/>
      <c r="AX131" s="602"/>
      <c r="AY131" s="602"/>
      <c r="AZ131" s="602"/>
      <c r="BA131" s="602"/>
      <c r="BB131" s="602"/>
      <c r="BC131" s="602"/>
      <c r="BD131" s="602"/>
      <c r="BE131" s="602"/>
      <c r="BF131" s="602"/>
      <c r="BG131" s="602"/>
      <c r="BH131" s="602"/>
      <c r="BI131" s="602"/>
      <c r="BJ131" s="602"/>
      <c r="BK131" s="602"/>
      <c r="BL131" s="602"/>
    </row>
    <row r="132" spans="1:64" ht="38.25" x14ac:dyDescent="0.2">
      <c r="A132" s="598"/>
      <c r="B132" s="602"/>
      <c r="C132" s="233" t="s">
        <v>758</v>
      </c>
      <c r="D132" s="58" t="s">
        <v>436</v>
      </c>
      <c r="E132" s="58" t="s">
        <v>437</v>
      </c>
      <c r="F132" s="266" t="s">
        <v>3</v>
      </c>
      <c r="G132" s="234">
        <v>25</v>
      </c>
      <c r="H132" s="420"/>
      <c r="I132" s="420">
        <f t="shared" si="3"/>
        <v>0</v>
      </c>
      <c r="T132" s="602"/>
      <c r="U132" s="602"/>
      <c r="V132" s="602"/>
      <c r="W132" s="602"/>
      <c r="X132" s="602"/>
      <c r="Y132" s="602"/>
      <c r="Z132" s="602"/>
      <c r="AA132" s="602"/>
      <c r="AB132" s="602"/>
      <c r="AC132" s="602"/>
      <c r="AD132" s="602"/>
      <c r="AE132" s="602"/>
      <c r="AF132" s="602"/>
      <c r="AG132" s="602"/>
      <c r="AH132" s="602"/>
      <c r="AI132" s="602"/>
      <c r="AJ132" s="602"/>
      <c r="AK132" s="602"/>
      <c r="AL132" s="602"/>
      <c r="AM132" s="602"/>
      <c r="AN132" s="602"/>
      <c r="AO132" s="602"/>
      <c r="AP132" s="602"/>
      <c r="AQ132" s="602"/>
      <c r="AR132" s="602"/>
      <c r="AS132" s="602"/>
      <c r="AT132" s="602"/>
      <c r="AU132" s="602"/>
      <c r="AV132" s="602"/>
      <c r="AW132" s="602"/>
      <c r="AX132" s="602"/>
      <c r="AY132" s="602"/>
      <c r="AZ132" s="602"/>
      <c r="BA132" s="602"/>
      <c r="BB132" s="602"/>
      <c r="BC132" s="602"/>
      <c r="BD132" s="602"/>
      <c r="BE132" s="602"/>
      <c r="BF132" s="602"/>
      <c r="BG132" s="602"/>
      <c r="BH132" s="602"/>
      <c r="BI132" s="602"/>
      <c r="BJ132" s="602"/>
      <c r="BK132" s="602"/>
      <c r="BL132" s="602"/>
    </row>
    <row r="133" spans="1:64" ht="38.25" x14ac:dyDescent="0.2">
      <c r="A133" s="598"/>
      <c r="B133" s="602"/>
      <c r="C133" s="233" t="s">
        <v>759</v>
      </c>
      <c r="D133" s="58" t="s">
        <v>438</v>
      </c>
      <c r="E133" s="58" t="s">
        <v>439</v>
      </c>
      <c r="F133" s="266" t="s">
        <v>3</v>
      </c>
      <c r="G133" s="234">
        <v>10</v>
      </c>
      <c r="H133" s="420"/>
      <c r="I133" s="420">
        <f t="shared" si="3"/>
        <v>0</v>
      </c>
      <c r="T133" s="602"/>
      <c r="U133" s="602"/>
      <c r="V133" s="602"/>
      <c r="W133" s="602"/>
      <c r="X133" s="602"/>
      <c r="Y133" s="602"/>
      <c r="Z133" s="602"/>
      <c r="AA133" s="602"/>
      <c r="AB133" s="602"/>
      <c r="AC133" s="602"/>
      <c r="AD133" s="602"/>
      <c r="AE133" s="602"/>
      <c r="AF133" s="602"/>
      <c r="AG133" s="602"/>
      <c r="AH133" s="602"/>
      <c r="AI133" s="602"/>
      <c r="AJ133" s="602"/>
      <c r="AK133" s="602"/>
      <c r="AL133" s="602"/>
      <c r="AM133" s="602"/>
      <c r="AN133" s="602"/>
      <c r="AO133" s="602"/>
      <c r="AP133" s="602"/>
      <c r="AQ133" s="602"/>
      <c r="AR133" s="602"/>
      <c r="AS133" s="602"/>
      <c r="AT133" s="602"/>
      <c r="AU133" s="602"/>
      <c r="AV133" s="602"/>
      <c r="AW133" s="602"/>
      <c r="AX133" s="602"/>
      <c r="AY133" s="602"/>
      <c r="AZ133" s="602"/>
      <c r="BA133" s="602"/>
      <c r="BB133" s="602"/>
      <c r="BC133" s="602"/>
      <c r="BD133" s="602"/>
      <c r="BE133" s="602"/>
      <c r="BF133" s="602"/>
      <c r="BG133" s="602"/>
      <c r="BH133" s="602"/>
      <c r="BI133" s="602"/>
      <c r="BJ133" s="602"/>
      <c r="BK133" s="602"/>
      <c r="BL133" s="602"/>
    </row>
    <row r="134" spans="1:64" ht="38.25" x14ac:dyDescent="0.2">
      <c r="A134" s="598"/>
      <c r="B134" s="602"/>
      <c r="C134" s="233" t="s">
        <v>760</v>
      </c>
      <c r="D134" s="58" t="s">
        <v>440</v>
      </c>
      <c r="E134" s="58" t="s">
        <v>441</v>
      </c>
      <c r="F134" s="266" t="s">
        <v>3</v>
      </c>
      <c r="G134" s="234">
        <v>30</v>
      </c>
      <c r="H134" s="420"/>
      <c r="I134" s="420">
        <f t="shared" si="3"/>
        <v>0</v>
      </c>
      <c r="T134" s="602"/>
      <c r="U134" s="602"/>
      <c r="V134" s="602"/>
      <c r="W134" s="602"/>
      <c r="X134" s="602"/>
      <c r="Y134" s="602"/>
      <c r="Z134" s="602"/>
      <c r="AA134" s="602"/>
      <c r="AB134" s="602"/>
      <c r="AC134" s="602"/>
      <c r="AD134" s="602"/>
      <c r="AE134" s="602"/>
      <c r="AF134" s="602"/>
      <c r="AG134" s="602"/>
      <c r="AH134" s="602"/>
      <c r="AI134" s="602"/>
      <c r="AJ134" s="602"/>
      <c r="AK134" s="602"/>
      <c r="AL134" s="602"/>
      <c r="AM134" s="602"/>
      <c r="AN134" s="602"/>
      <c r="AO134" s="602"/>
      <c r="AP134" s="602"/>
      <c r="AQ134" s="602"/>
      <c r="AR134" s="602"/>
      <c r="AS134" s="602"/>
      <c r="AT134" s="602"/>
      <c r="AU134" s="602"/>
      <c r="AV134" s="602"/>
      <c r="AW134" s="602"/>
      <c r="AX134" s="602"/>
      <c r="AY134" s="602"/>
      <c r="AZ134" s="602"/>
      <c r="BA134" s="602"/>
      <c r="BB134" s="602"/>
      <c r="BC134" s="602"/>
      <c r="BD134" s="602"/>
      <c r="BE134" s="602"/>
      <c r="BF134" s="602"/>
      <c r="BG134" s="602"/>
      <c r="BH134" s="602"/>
      <c r="BI134" s="602"/>
      <c r="BJ134" s="602"/>
      <c r="BK134" s="602"/>
      <c r="BL134" s="602"/>
    </row>
    <row r="135" spans="1:64" ht="25.5" x14ac:dyDescent="0.2">
      <c r="A135" s="598"/>
      <c r="B135" s="602"/>
      <c r="C135" s="233" t="s">
        <v>761</v>
      </c>
      <c r="D135" s="58" t="s">
        <v>146</v>
      </c>
      <c r="E135" s="58" t="s">
        <v>86</v>
      </c>
      <c r="F135" s="266" t="s">
        <v>3</v>
      </c>
      <c r="G135" s="234">
        <v>20</v>
      </c>
      <c r="H135" s="420"/>
      <c r="I135" s="420">
        <f t="shared" si="3"/>
        <v>0</v>
      </c>
      <c r="T135" s="602"/>
      <c r="U135" s="602"/>
      <c r="V135" s="602"/>
      <c r="W135" s="602"/>
      <c r="X135" s="602"/>
      <c r="Y135" s="602"/>
      <c r="Z135" s="602"/>
      <c r="AA135" s="602"/>
      <c r="AB135" s="602"/>
      <c r="AC135" s="602"/>
      <c r="AD135" s="602"/>
      <c r="AE135" s="602"/>
      <c r="AF135" s="602"/>
      <c r="AG135" s="602"/>
      <c r="AH135" s="602"/>
      <c r="AI135" s="602"/>
      <c r="AJ135" s="602"/>
      <c r="AK135" s="602"/>
      <c r="AL135" s="602"/>
      <c r="AM135" s="602"/>
      <c r="AN135" s="602"/>
      <c r="AO135" s="602"/>
      <c r="AP135" s="602"/>
      <c r="AQ135" s="602"/>
      <c r="AR135" s="602"/>
      <c r="AS135" s="602"/>
      <c r="AT135" s="602"/>
      <c r="AU135" s="602"/>
      <c r="AV135" s="602"/>
      <c r="AW135" s="602"/>
      <c r="AX135" s="602"/>
      <c r="AY135" s="602"/>
      <c r="AZ135" s="602"/>
      <c r="BA135" s="602"/>
      <c r="BB135" s="602"/>
      <c r="BC135" s="602"/>
      <c r="BD135" s="602"/>
      <c r="BE135" s="602"/>
      <c r="BF135" s="602"/>
      <c r="BG135" s="602"/>
      <c r="BH135" s="602"/>
      <c r="BI135" s="602"/>
      <c r="BJ135" s="602"/>
      <c r="BK135" s="602"/>
      <c r="BL135" s="602"/>
    </row>
    <row r="136" spans="1:64" ht="25.5" x14ac:dyDescent="0.2">
      <c r="A136" s="598"/>
      <c r="B136" s="602"/>
      <c r="C136" s="233" t="s">
        <v>762</v>
      </c>
      <c r="D136" s="58" t="s">
        <v>591</v>
      </c>
      <c r="E136" s="58" t="s">
        <v>592</v>
      </c>
      <c r="F136" s="266" t="s">
        <v>3</v>
      </c>
      <c r="G136" s="234">
        <v>20</v>
      </c>
      <c r="H136" s="420"/>
      <c r="I136" s="420">
        <f t="shared" si="3"/>
        <v>0</v>
      </c>
      <c r="T136" s="602"/>
      <c r="U136" s="602"/>
      <c r="V136" s="602"/>
      <c r="W136" s="602"/>
      <c r="X136" s="602"/>
      <c r="Y136" s="602"/>
      <c r="Z136" s="602"/>
      <c r="AA136" s="602"/>
      <c r="AB136" s="602"/>
      <c r="AC136" s="602"/>
      <c r="AD136" s="602"/>
      <c r="AE136" s="602"/>
      <c r="AF136" s="602"/>
      <c r="AG136" s="602"/>
      <c r="AH136" s="602"/>
      <c r="AI136" s="602"/>
      <c r="AJ136" s="602"/>
      <c r="AK136" s="602"/>
      <c r="AL136" s="602"/>
      <c r="AM136" s="602"/>
      <c r="AN136" s="602"/>
      <c r="AO136" s="602"/>
      <c r="AP136" s="602"/>
      <c r="AQ136" s="602"/>
      <c r="AR136" s="602"/>
      <c r="AS136" s="602"/>
      <c r="AT136" s="602"/>
      <c r="AU136" s="602"/>
      <c r="AV136" s="602"/>
      <c r="AW136" s="602"/>
      <c r="AX136" s="602"/>
      <c r="AY136" s="602"/>
      <c r="AZ136" s="602"/>
      <c r="BA136" s="602"/>
      <c r="BB136" s="602"/>
      <c r="BC136" s="602"/>
      <c r="BD136" s="602"/>
      <c r="BE136" s="602"/>
      <c r="BF136" s="602"/>
      <c r="BG136" s="602"/>
      <c r="BH136" s="602"/>
      <c r="BI136" s="602"/>
      <c r="BJ136" s="602"/>
      <c r="BK136" s="602"/>
      <c r="BL136" s="602"/>
    </row>
    <row r="137" spans="1:64" ht="25.5" x14ac:dyDescent="0.2">
      <c r="A137" s="598"/>
      <c r="B137" s="602"/>
      <c r="C137" s="233" t="s">
        <v>764</v>
      </c>
      <c r="D137" s="58" t="s">
        <v>442</v>
      </c>
      <c r="E137" s="58" t="s">
        <v>443</v>
      </c>
      <c r="F137" s="266" t="s">
        <v>151</v>
      </c>
      <c r="G137" s="234">
        <v>1</v>
      </c>
      <c r="H137" s="420"/>
      <c r="I137" s="420">
        <f t="shared" si="3"/>
        <v>0</v>
      </c>
      <c r="T137" s="602"/>
      <c r="U137" s="602"/>
      <c r="V137" s="602"/>
      <c r="W137" s="602"/>
      <c r="X137" s="602"/>
      <c r="Y137" s="602"/>
      <c r="Z137" s="602"/>
      <c r="AA137" s="602"/>
      <c r="AB137" s="602"/>
      <c r="AC137" s="602"/>
      <c r="AD137" s="602"/>
      <c r="AE137" s="602"/>
      <c r="AF137" s="602"/>
      <c r="AG137" s="602"/>
      <c r="AH137" s="602"/>
      <c r="AI137" s="602"/>
      <c r="AJ137" s="602"/>
      <c r="AK137" s="602"/>
      <c r="AL137" s="602"/>
      <c r="AM137" s="602"/>
      <c r="AN137" s="602"/>
      <c r="AO137" s="602"/>
      <c r="AP137" s="602"/>
      <c r="AQ137" s="602"/>
      <c r="AR137" s="602"/>
      <c r="AS137" s="602"/>
      <c r="AT137" s="602"/>
      <c r="AU137" s="602"/>
      <c r="AV137" s="602"/>
      <c r="AW137" s="602"/>
      <c r="AX137" s="602"/>
      <c r="AY137" s="602"/>
      <c r="AZ137" s="602"/>
      <c r="BA137" s="602"/>
      <c r="BB137" s="602"/>
      <c r="BC137" s="602"/>
      <c r="BD137" s="602"/>
      <c r="BE137" s="602"/>
      <c r="BF137" s="602"/>
      <c r="BG137" s="602"/>
      <c r="BH137" s="602"/>
      <c r="BI137" s="602"/>
      <c r="BJ137" s="602"/>
      <c r="BK137" s="602"/>
      <c r="BL137" s="602"/>
    </row>
    <row r="138" spans="1:64" ht="25.5" x14ac:dyDescent="0.2">
      <c r="A138" s="598"/>
      <c r="B138" s="602"/>
      <c r="C138" s="233" t="s">
        <v>765</v>
      </c>
      <c r="D138" s="58" t="s">
        <v>593</v>
      </c>
      <c r="E138" s="58" t="s">
        <v>444</v>
      </c>
      <c r="F138" s="266" t="s">
        <v>151</v>
      </c>
      <c r="G138" s="234">
        <v>3</v>
      </c>
      <c r="H138" s="420"/>
      <c r="I138" s="420">
        <f t="shared" si="3"/>
        <v>0</v>
      </c>
      <c r="T138" s="602"/>
      <c r="U138" s="602"/>
      <c r="V138" s="602"/>
      <c r="W138" s="602"/>
      <c r="X138" s="602"/>
      <c r="Y138" s="602"/>
      <c r="Z138" s="602"/>
      <c r="AA138" s="602"/>
      <c r="AB138" s="602"/>
      <c r="AC138" s="602"/>
      <c r="AD138" s="602"/>
      <c r="AE138" s="602"/>
      <c r="AF138" s="602"/>
      <c r="AG138" s="602"/>
      <c r="AH138" s="602"/>
      <c r="AI138" s="602"/>
      <c r="AJ138" s="602"/>
      <c r="AK138" s="602"/>
      <c r="AL138" s="602"/>
      <c r="AM138" s="602"/>
      <c r="AN138" s="602"/>
      <c r="AO138" s="602"/>
      <c r="AP138" s="602"/>
      <c r="AQ138" s="602"/>
      <c r="AR138" s="602"/>
      <c r="AS138" s="602"/>
      <c r="AT138" s="602"/>
      <c r="AU138" s="602"/>
      <c r="AV138" s="602"/>
      <c r="AW138" s="602"/>
      <c r="AX138" s="602"/>
      <c r="AY138" s="602"/>
      <c r="AZ138" s="602"/>
      <c r="BA138" s="602"/>
      <c r="BB138" s="602"/>
      <c r="BC138" s="602"/>
      <c r="BD138" s="602"/>
      <c r="BE138" s="602"/>
      <c r="BF138" s="602"/>
      <c r="BG138" s="602"/>
      <c r="BH138" s="602"/>
      <c r="BI138" s="602"/>
      <c r="BJ138" s="602"/>
      <c r="BK138" s="602"/>
      <c r="BL138" s="602"/>
    </row>
    <row r="139" spans="1:64" x14ac:dyDescent="0.2">
      <c r="A139" s="598"/>
      <c r="B139" s="602"/>
      <c r="C139" s="233" t="s">
        <v>766</v>
      </c>
      <c r="D139" s="58" t="s">
        <v>517</v>
      </c>
      <c r="E139" s="58" t="s">
        <v>595</v>
      </c>
      <c r="F139" s="614" t="s">
        <v>184</v>
      </c>
      <c r="G139" s="234">
        <v>1</v>
      </c>
      <c r="H139" s="420"/>
      <c r="I139" s="420">
        <f t="shared" si="3"/>
        <v>0</v>
      </c>
      <c r="T139" s="602"/>
      <c r="U139" s="602"/>
      <c r="V139" s="602"/>
      <c r="W139" s="602"/>
      <c r="X139" s="602"/>
      <c r="Y139" s="602"/>
      <c r="Z139" s="602"/>
      <c r="AA139" s="602"/>
      <c r="AB139" s="602"/>
      <c r="AC139" s="602"/>
      <c r="AD139" s="602"/>
      <c r="AE139" s="602"/>
      <c r="AF139" s="602"/>
      <c r="AG139" s="602"/>
      <c r="AH139" s="602"/>
      <c r="AI139" s="602"/>
      <c r="AJ139" s="602"/>
      <c r="AK139" s="602"/>
      <c r="AL139" s="602"/>
      <c r="AM139" s="602"/>
      <c r="AN139" s="602"/>
      <c r="AO139" s="602"/>
      <c r="AP139" s="602"/>
      <c r="AQ139" s="602"/>
      <c r="AR139" s="602"/>
      <c r="AS139" s="602"/>
      <c r="AT139" s="602"/>
      <c r="AU139" s="602"/>
      <c r="AV139" s="602"/>
      <c r="AW139" s="602"/>
      <c r="AX139" s="602"/>
      <c r="AY139" s="602"/>
      <c r="AZ139" s="602"/>
      <c r="BA139" s="602"/>
      <c r="BB139" s="602"/>
      <c r="BC139" s="602"/>
      <c r="BD139" s="602"/>
      <c r="BE139" s="602"/>
      <c r="BF139" s="602"/>
      <c r="BG139" s="602"/>
      <c r="BH139" s="602"/>
      <c r="BI139" s="602"/>
      <c r="BJ139" s="602"/>
      <c r="BK139" s="602"/>
      <c r="BL139" s="602"/>
    </row>
    <row r="140" spans="1:64" x14ac:dyDescent="0.2">
      <c r="A140" s="598"/>
      <c r="B140" s="602"/>
      <c r="C140" s="233" t="s">
        <v>767</v>
      </c>
      <c r="D140" s="597" t="s">
        <v>148</v>
      </c>
      <c r="E140" s="597" t="s">
        <v>87</v>
      </c>
      <c r="F140" s="614" t="s">
        <v>184</v>
      </c>
      <c r="G140" s="234">
        <v>1</v>
      </c>
      <c r="H140" s="420"/>
      <c r="I140" s="420">
        <f t="shared" si="3"/>
        <v>0</v>
      </c>
      <c r="T140" s="602"/>
      <c r="U140" s="602"/>
      <c r="V140" s="602"/>
      <c r="W140" s="602"/>
      <c r="X140" s="602"/>
      <c r="Y140" s="602"/>
      <c r="Z140" s="602"/>
      <c r="AA140" s="602"/>
      <c r="AB140" s="602"/>
      <c r="AC140" s="602"/>
      <c r="AD140" s="602"/>
      <c r="AE140" s="602"/>
      <c r="AF140" s="602"/>
      <c r="AG140" s="602"/>
      <c r="AH140" s="602"/>
      <c r="AI140" s="602"/>
      <c r="AJ140" s="602"/>
      <c r="AK140" s="602"/>
      <c r="AL140" s="602"/>
      <c r="AM140" s="602"/>
      <c r="AN140" s="602"/>
      <c r="AO140" s="602"/>
      <c r="AP140" s="602"/>
      <c r="AQ140" s="602"/>
      <c r="AR140" s="602"/>
      <c r="AS140" s="602"/>
      <c r="AT140" s="602"/>
      <c r="AU140" s="602"/>
      <c r="AV140" s="602"/>
      <c r="AW140" s="602"/>
      <c r="AX140" s="602"/>
      <c r="AY140" s="602"/>
      <c r="AZ140" s="602"/>
      <c r="BA140" s="602"/>
      <c r="BB140" s="602"/>
      <c r="BC140" s="602"/>
      <c r="BD140" s="602"/>
      <c r="BE140" s="602"/>
      <c r="BF140" s="602"/>
      <c r="BG140" s="602"/>
      <c r="BH140" s="602"/>
      <c r="BI140" s="602"/>
      <c r="BJ140" s="602"/>
      <c r="BK140" s="602"/>
      <c r="BL140" s="602"/>
    </row>
    <row r="141" spans="1:64" x14ac:dyDescent="0.2">
      <c r="A141" s="598"/>
      <c r="B141" s="602"/>
      <c r="C141" s="974" t="s">
        <v>185</v>
      </c>
      <c r="D141" s="975"/>
      <c r="E141" s="975"/>
      <c r="F141" s="975"/>
      <c r="G141" s="975"/>
      <c r="H141" s="975"/>
      <c r="I141" s="637">
        <f>SUM(I129:I140)</f>
        <v>0</v>
      </c>
      <c r="T141" s="602"/>
      <c r="U141" s="602"/>
      <c r="V141" s="602"/>
      <c r="W141" s="602"/>
      <c r="X141" s="602"/>
      <c r="Y141" s="602"/>
      <c r="Z141" s="602"/>
      <c r="AA141" s="602"/>
      <c r="AB141" s="602"/>
      <c r="AC141" s="602"/>
      <c r="AD141" s="602"/>
      <c r="AE141" s="602"/>
      <c r="AF141" s="602"/>
      <c r="AG141" s="602"/>
      <c r="AH141" s="602"/>
      <c r="AI141" s="602"/>
      <c r="AJ141" s="602"/>
      <c r="AK141" s="602"/>
      <c r="AL141" s="602"/>
      <c r="AM141" s="602"/>
      <c r="AN141" s="602"/>
      <c r="AO141" s="602"/>
      <c r="AP141" s="602"/>
      <c r="AQ141" s="602"/>
      <c r="AR141" s="602"/>
      <c r="AS141" s="602"/>
      <c r="AT141" s="602"/>
      <c r="AU141" s="602"/>
      <c r="AV141" s="602"/>
      <c r="AW141" s="602"/>
      <c r="AX141" s="602"/>
      <c r="AY141" s="602"/>
      <c r="AZ141" s="602"/>
      <c r="BA141" s="602"/>
      <c r="BB141" s="602"/>
      <c r="BC141" s="602"/>
      <c r="BD141" s="602"/>
      <c r="BE141" s="602"/>
      <c r="BF141" s="602"/>
      <c r="BG141" s="602"/>
      <c r="BH141" s="602"/>
      <c r="BI141" s="602"/>
      <c r="BJ141" s="602"/>
      <c r="BK141" s="602"/>
      <c r="BL141" s="602"/>
    </row>
    <row r="142" spans="1:64" x14ac:dyDescent="0.2">
      <c r="A142" s="598"/>
      <c r="B142" s="602"/>
      <c r="C142" s="566">
        <v>2.2000000000000002</v>
      </c>
      <c r="D142" s="567" t="s">
        <v>445</v>
      </c>
      <c r="E142" s="567" t="s">
        <v>446</v>
      </c>
      <c r="F142" s="567"/>
      <c r="G142" s="567"/>
      <c r="H142" s="567"/>
      <c r="I142" s="567"/>
      <c r="T142" s="602"/>
      <c r="U142" s="602"/>
      <c r="V142" s="602"/>
      <c r="W142" s="602"/>
      <c r="X142" s="602"/>
      <c r="Y142" s="602"/>
      <c r="Z142" s="602"/>
      <c r="AA142" s="602"/>
      <c r="AB142" s="602"/>
      <c r="AC142" s="602"/>
      <c r="AD142" s="602"/>
      <c r="AE142" s="602"/>
      <c r="AF142" s="602"/>
      <c r="AG142" s="602"/>
      <c r="AH142" s="602"/>
      <c r="AI142" s="602"/>
      <c r="AJ142" s="602"/>
      <c r="AK142" s="602"/>
      <c r="AL142" s="602"/>
      <c r="AM142" s="602"/>
      <c r="AN142" s="602"/>
      <c r="AO142" s="602"/>
      <c r="AP142" s="602"/>
      <c r="AQ142" s="602"/>
      <c r="AR142" s="602"/>
      <c r="AS142" s="602"/>
      <c r="AT142" s="602"/>
      <c r="AU142" s="602"/>
      <c r="AV142" s="602"/>
      <c r="AW142" s="602"/>
      <c r="AX142" s="602"/>
      <c r="AY142" s="602"/>
      <c r="AZ142" s="602"/>
      <c r="BA142" s="602"/>
      <c r="BB142" s="602"/>
      <c r="BC142" s="602"/>
      <c r="BD142" s="602"/>
      <c r="BE142" s="602"/>
      <c r="BF142" s="602"/>
      <c r="BG142" s="602"/>
      <c r="BH142" s="602"/>
      <c r="BI142" s="602"/>
      <c r="BJ142" s="602"/>
      <c r="BK142" s="602"/>
      <c r="BL142" s="602"/>
    </row>
    <row r="143" spans="1:64" ht="38.25" x14ac:dyDescent="0.2">
      <c r="A143" s="598"/>
      <c r="B143" s="602"/>
      <c r="C143" s="233" t="s">
        <v>235</v>
      </c>
      <c r="D143" s="267" t="s">
        <v>597</v>
      </c>
      <c r="E143" s="267" t="s">
        <v>598</v>
      </c>
      <c r="F143" s="266" t="s">
        <v>151</v>
      </c>
      <c r="G143" s="234">
        <v>1</v>
      </c>
      <c r="H143" s="420"/>
      <c r="I143" s="420">
        <f>G143*H143</f>
        <v>0</v>
      </c>
      <c r="T143" s="602"/>
      <c r="U143" s="602"/>
      <c r="V143" s="602"/>
      <c r="W143" s="602"/>
      <c r="X143" s="602"/>
      <c r="Y143" s="602"/>
      <c r="Z143" s="602"/>
      <c r="AA143" s="602"/>
      <c r="AB143" s="602"/>
      <c r="AC143" s="602"/>
      <c r="AD143" s="602"/>
      <c r="AE143" s="602"/>
      <c r="AF143" s="602"/>
      <c r="AG143" s="602"/>
      <c r="AH143" s="602"/>
      <c r="AI143" s="602"/>
      <c r="AJ143" s="602"/>
      <c r="AK143" s="602"/>
      <c r="AL143" s="602"/>
      <c r="AM143" s="602"/>
      <c r="AN143" s="602"/>
      <c r="AO143" s="602"/>
      <c r="AP143" s="602"/>
      <c r="AQ143" s="602"/>
      <c r="AR143" s="602"/>
      <c r="AS143" s="602"/>
      <c r="AT143" s="602"/>
      <c r="AU143" s="602"/>
      <c r="AV143" s="602"/>
      <c r="AW143" s="602"/>
      <c r="AX143" s="602"/>
      <c r="AY143" s="602"/>
      <c r="AZ143" s="602"/>
      <c r="BA143" s="602"/>
      <c r="BB143" s="602"/>
      <c r="BC143" s="602"/>
      <c r="BD143" s="602"/>
      <c r="BE143" s="602"/>
      <c r="BF143" s="602"/>
      <c r="BG143" s="602"/>
      <c r="BH143" s="602"/>
      <c r="BI143" s="602"/>
      <c r="BJ143" s="602"/>
      <c r="BK143" s="602"/>
      <c r="BL143" s="602"/>
    </row>
    <row r="144" spans="1:64" ht="38.25" x14ac:dyDescent="0.2">
      <c r="A144" s="598"/>
      <c r="B144" s="602"/>
      <c r="C144" s="233" t="s">
        <v>236</v>
      </c>
      <c r="D144" s="268" t="s">
        <v>599</v>
      </c>
      <c r="E144" s="268" t="s">
        <v>600</v>
      </c>
      <c r="F144" s="266" t="s">
        <v>151</v>
      </c>
      <c r="G144" s="234">
        <v>1</v>
      </c>
      <c r="H144" s="420"/>
      <c r="I144" s="420">
        <f t="shared" ref="I144:I158" si="4">G144*H144</f>
        <v>0</v>
      </c>
      <c r="T144" s="602"/>
      <c r="U144" s="602"/>
      <c r="V144" s="602"/>
      <c r="W144" s="602"/>
      <c r="X144" s="602"/>
      <c r="Y144" s="602"/>
      <c r="Z144" s="602"/>
      <c r="AA144" s="602"/>
      <c r="AB144" s="602"/>
      <c r="AC144" s="602"/>
      <c r="AD144" s="602"/>
      <c r="AE144" s="602"/>
      <c r="AF144" s="602"/>
      <c r="AG144" s="602"/>
      <c r="AH144" s="602"/>
      <c r="AI144" s="602"/>
      <c r="AJ144" s="602"/>
      <c r="AK144" s="602"/>
      <c r="AL144" s="602"/>
      <c r="AM144" s="602"/>
      <c r="AN144" s="602"/>
      <c r="AO144" s="602"/>
      <c r="AP144" s="602"/>
      <c r="AQ144" s="602"/>
      <c r="AR144" s="602"/>
      <c r="AS144" s="602"/>
      <c r="AT144" s="602"/>
      <c r="AU144" s="602"/>
      <c r="AV144" s="602"/>
      <c r="AW144" s="602"/>
      <c r="AX144" s="602"/>
      <c r="AY144" s="602"/>
      <c r="AZ144" s="602"/>
      <c r="BA144" s="602"/>
      <c r="BB144" s="602"/>
      <c r="BC144" s="602"/>
      <c r="BD144" s="602"/>
      <c r="BE144" s="602"/>
      <c r="BF144" s="602"/>
      <c r="BG144" s="602"/>
      <c r="BH144" s="602"/>
      <c r="BI144" s="602"/>
      <c r="BJ144" s="602"/>
      <c r="BK144" s="602"/>
      <c r="BL144" s="602"/>
    </row>
    <row r="145" spans="1:64" ht="38.25" x14ac:dyDescent="0.2">
      <c r="A145" s="598"/>
      <c r="B145" s="602"/>
      <c r="C145" s="233" t="s">
        <v>237</v>
      </c>
      <c r="D145" s="268" t="s">
        <v>447</v>
      </c>
      <c r="E145" s="268" t="s">
        <v>448</v>
      </c>
      <c r="F145" s="266" t="s">
        <v>151</v>
      </c>
      <c r="G145" s="234">
        <v>1</v>
      </c>
      <c r="H145" s="420"/>
      <c r="I145" s="420">
        <f t="shared" si="4"/>
        <v>0</v>
      </c>
      <c r="T145" s="602"/>
      <c r="U145" s="602"/>
      <c r="V145" s="602"/>
      <c r="W145" s="602"/>
      <c r="X145" s="602"/>
      <c r="Y145" s="602"/>
      <c r="Z145" s="602"/>
      <c r="AA145" s="602"/>
      <c r="AB145" s="602"/>
      <c r="AC145" s="602"/>
      <c r="AD145" s="602"/>
      <c r="AE145" s="602"/>
      <c r="AF145" s="602"/>
      <c r="AG145" s="602"/>
      <c r="AH145" s="602"/>
      <c r="AI145" s="602"/>
      <c r="AJ145" s="602"/>
      <c r="AK145" s="602"/>
      <c r="AL145" s="602"/>
      <c r="AM145" s="602"/>
      <c r="AN145" s="602"/>
      <c r="AO145" s="602"/>
      <c r="AP145" s="602"/>
      <c r="AQ145" s="602"/>
      <c r="AR145" s="602"/>
      <c r="AS145" s="602"/>
      <c r="AT145" s="602"/>
      <c r="AU145" s="602"/>
      <c r="AV145" s="602"/>
      <c r="AW145" s="602"/>
      <c r="AX145" s="602"/>
      <c r="AY145" s="602"/>
      <c r="AZ145" s="602"/>
      <c r="BA145" s="602"/>
      <c r="BB145" s="602"/>
      <c r="BC145" s="602"/>
      <c r="BD145" s="602"/>
      <c r="BE145" s="602"/>
      <c r="BF145" s="602"/>
      <c r="BG145" s="602"/>
      <c r="BH145" s="602"/>
      <c r="BI145" s="602"/>
      <c r="BJ145" s="602"/>
      <c r="BK145" s="602"/>
      <c r="BL145" s="602"/>
    </row>
    <row r="146" spans="1:64" ht="25.5" x14ac:dyDescent="0.2">
      <c r="A146" s="598"/>
      <c r="B146" s="602"/>
      <c r="C146" s="233" t="s">
        <v>239</v>
      </c>
      <c r="D146" s="268" t="s">
        <v>601</v>
      </c>
      <c r="E146" s="268" t="s">
        <v>602</v>
      </c>
      <c r="F146" s="266" t="s">
        <v>603</v>
      </c>
      <c r="G146" s="234">
        <v>1</v>
      </c>
      <c r="H146" s="420"/>
      <c r="I146" s="420">
        <f t="shared" si="4"/>
        <v>0</v>
      </c>
      <c r="T146" s="602"/>
      <c r="U146" s="602"/>
      <c r="V146" s="602"/>
      <c r="W146" s="602"/>
      <c r="X146" s="602"/>
      <c r="Y146" s="602"/>
      <c r="Z146" s="602"/>
      <c r="AA146" s="602"/>
      <c r="AB146" s="602"/>
      <c r="AC146" s="602"/>
      <c r="AD146" s="602"/>
      <c r="AE146" s="602"/>
      <c r="AF146" s="602"/>
      <c r="AG146" s="602"/>
      <c r="AH146" s="602"/>
      <c r="AI146" s="602"/>
      <c r="AJ146" s="602"/>
      <c r="AK146" s="602"/>
      <c r="AL146" s="602"/>
      <c r="AM146" s="602"/>
      <c r="AN146" s="602"/>
      <c r="AO146" s="602"/>
      <c r="AP146" s="602"/>
      <c r="AQ146" s="602"/>
      <c r="AR146" s="602"/>
      <c r="AS146" s="602"/>
      <c r="AT146" s="602"/>
      <c r="AU146" s="602"/>
      <c r="AV146" s="602"/>
      <c r="AW146" s="602"/>
      <c r="AX146" s="602"/>
      <c r="AY146" s="602"/>
      <c r="AZ146" s="602"/>
      <c r="BA146" s="602"/>
      <c r="BB146" s="602"/>
      <c r="BC146" s="602"/>
      <c r="BD146" s="602"/>
      <c r="BE146" s="602"/>
      <c r="BF146" s="602"/>
      <c r="BG146" s="602"/>
      <c r="BH146" s="602"/>
      <c r="BI146" s="602"/>
      <c r="BJ146" s="602"/>
      <c r="BK146" s="602"/>
      <c r="BL146" s="602"/>
    </row>
    <row r="147" spans="1:64" ht="25.5" x14ac:dyDescent="0.2">
      <c r="A147" s="598"/>
      <c r="B147" s="602"/>
      <c r="C147" s="233" t="s">
        <v>240</v>
      </c>
      <c r="D147" s="268" t="s">
        <v>147</v>
      </c>
      <c r="E147" s="268" t="s">
        <v>88</v>
      </c>
      <c r="F147" s="266" t="s">
        <v>151</v>
      </c>
      <c r="G147" s="234">
        <v>3</v>
      </c>
      <c r="H147" s="420"/>
      <c r="I147" s="420">
        <f t="shared" si="4"/>
        <v>0</v>
      </c>
      <c r="T147" s="602"/>
      <c r="U147" s="602"/>
      <c r="V147" s="602"/>
      <c r="W147" s="602"/>
      <c r="X147" s="602"/>
      <c r="Y147" s="602"/>
      <c r="Z147" s="602"/>
      <c r="AA147" s="602"/>
      <c r="AB147" s="602"/>
      <c r="AC147" s="602"/>
      <c r="AD147" s="602"/>
      <c r="AE147" s="602"/>
      <c r="AF147" s="602"/>
      <c r="AG147" s="602"/>
      <c r="AH147" s="602"/>
      <c r="AI147" s="602"/>
      <c r="AJ147" s="602"/>
      <c r="AK147" s="602"/>
      <c r="AL147" s="602"/>
      <c r="AM147" s="602"/>
      <c r="AN147" s="602"/>
      <c r="AO147" s="602"/>
      <c r="AP147" s="602"/>
      <c r="AQ147" s="602"/>
      <c r="AR147" s="602"/>
      <c r="AS147" s="602"/>
      <c r="AT147" s="602"/>
      <c r="AU147" s="602"/>
      <c r="AV147" s="602"/>
      <c r="AW147" s="602"/>
      <c r="AX147" s="602"/>
      <c r="AY147" s="602"/>
      <c r="AZ147" s="602"/>
      <c r="BA147" s="602"/>
      <c r="BB147" s="602"/>
      <c r="BC147" s="602"/>
      <c r="BD147" s="602"/>
      <c r="BE147" s="602"/>
      <c r="BF147" s="602"/>
      <c r="BG147" s="602"/>
      <c r="BH147" s="602"/>
      <c r="BI147" s="602"/>
      <c r="BJ147" s="602"/>
      <c r="BK147" s="602"/>
      <c r="BL147" s="602"/>
    </row>
    <row r="148" spans="1:64" ht="25.5" x14ac:dyDescent="0.2">
      <c r="A148" s="598"/>
      <c r="B148" s="602"/>
      <c r="C148" s="233" t="s">
        <v>241</v>
      </c>
      <c r="D148" s="268" t="s">
        <v>449</v>
      </c>
      <c r="E148" s="268" t="s">
        <v>450</v>
      </c>
      <c r="F148" s="266" t="s">
        <v>151</v>
      </c>
      <c r="G148" s="234">
        <v>6</v>
      </c>
      <c r="H148" s="420"/>
      <c r="I148" s="420">
        <f t="shared" si="4"/>
        <v>0</v>
      </c>
      <c r="T148" s="602"/>
      <c r="U148" s="602"/>
      <c r="V148" s="602"/>
      <c r="W148" s="602"/>
      <c r="X148" s="602"/>
      <c r="Y148" s="602"/>
      <c r="Z148" s="602"/>
      <c r="AA148" s="602"/>
      <c r="AB148" s="602"/>
      <c r="AC148" s="602"/>
      <c r="AD148" s="602"/>
      <c r="AE148" s="602"/>
      <c r="AF148" s="602"/>
      <c r="AG148" s="602"/>
      <c r="AH148" s="602"/>
      <c r="AI148" s="602"/>
      <c r="AJ148" s="602"/>
      <c r="AK148" s="602"/>
      <c r="AL148" s="602"/>
      <c r="AM148" s="602"/>
      <c r="AN148" s="602"/>
      <c r="AO148" s="602"/>
      <c r="AP148" s="602"/>
      <c r="AQ148" s="602"/>
      <c r="AR148" s="602"/>
      <c r="AS148" s="602"/>
      <c r="AT148" s="602"/>
      <c r="AU148" s="602"/>
      <c r="AV148" s="602"/>
      <c r="AW148" s="602"/>
      <c r="AX148" s="602"/>
      <c r="AY148" s="602"/>
      <c r="AZ148" s="602"/>
      <c r="BA148" s="602"/>
      <c r="BB148" s="602"/>
      <c r="BC148" s="602"/>
      <c r="BD148" s="602"/>
      <c r="BE148" s="602"/>
      <c r="BF148" s="602"/>
      <c r="BG148" s="602"/>
      <c r="BH148" s="602"/>
      <c r="BI148" s="602"/>
      <c r="BJ148" s="602"/>
      <c r="BK148" s="602"/>
      <c r="BL148" s="602"/>
    </row>
    <row r="149" spans="1:64" ht="25.5" x14ac:dyDescent="0.2">
      <c r="A149" s="598"/>
      <c r="B149" s="602"/>
      <c r="C149" s="233" t="s">
        <v>453</v>
      </c>
      <c r="D149" s="268" t="s">
        <v>451</v>
      </c>
      <c r="E149" s="268" t="s">
        <v>452</v>
      </c>
      <c r="F149" s="266" t="s">
        <v>151</v>
      </c>
      <c r="G149" s="234">
        <v>2</v>
      </c>
      <c r="H149" s="420"/>
      <c r="I149" s="420">
        <f t="shared" si="4"/>
        <v>0</v>
      </c>
      <c r="T149" s="602"/>
      <c r="U149" s="602"/>
      <c r="V149" s="602"/>
      <c r="W149" s="602"/>
      <c r="X149" s="602"/>
      <c r="Y149" s="602"/>
      <c r="Z149" s="602"/>
      <c r="AA149" s="602"/>
      <c r="AB149" s="602"/>
      <c r="AC149" s="602"/>
      <c r="AD149" s="602"/>
      <c r="AE149" s="602"/>
      <c r="AF149" s="602"/>
      <c r="AG149" s="602"/>
      <c r="AH149" s="602"/>
      <c r="AI149" s="602"/>
      <c r="AJ149" s="602"/>
      <c r="AK149" s="602"/>
      <c r="AL149" s="602"/>
      <c r="AM149" s="602"/>
      <c r="AN149" s="602"/>
      <c r="AO149" s="602"/>
      <c r="AP149" s="602"/>
      <c r="AQ149" s="602"/>
      <c r="AR149" s="602"/>
      <c r="AS149" s="602"/>
      <c r="AT149" s="602"/>
      <c r="AU149" s="602"/>
      <c r="AV149" s="602"/>
      <c r="AW149" s="602"/>
      <c r="AX149" s="602"/>
      <c r="AY149" s="602"/>
      <c r="AZ149" s="602"/>
      <c r="BA149" s="602"/>
      <c r="BB149" s="602"/>
      <c r="BC149" s="602"/>
      <c r="BD149" s="602"/>
      <c r="BE149" s="602"/>
      <c r="BF149" s="602"/>
      <c r="BG149" s="602"/>
      <c r="BH149" s="602"/>
      <c r="BI149" s="602"/>
      <c r="BJ149" s="602"/>
      <c r="BK149" s="602"/>
      <c r="BL149" s="602"/>
    </row>
    <row r="150" spans="1:64" ht="25.5" x14ac:dyDescent="0.2">
      <c r="A150" s="598"/>
      <c r="B150" s="602"/>
      <c r="C150" s="233" t="s">
        <v>454</v>
      </c>
      <c r="D150" s="268" t="s">
        <v>835</v>
      </c>
      <c r="E150" s="268" t="s">
        <v>763</v>
      </c>
      <c r="F150" s="266" t="s">
        <v>151</v>
      </c>
      <c r="G150" s="234">
        <v>3</v>
      </c>
      <c r="H150" s="420"/>
      <c r="I150" s="420">
        <f t="shared" si="4"/>
        <v>0</v>
      </c>
      <c r="T150" s="602"/>
      <c r="U150" s="602"/>
      <c r="V150" s="602"/>
      <c r="W150" s="602"/>
      <c r="X150" s="602"/>
      <c r="Y150" s="602"/>
      <c r="Z150" s="602"/>
      <c r="AA150" s="602"/>
      <c r="AB150" s="602"/>
      <c r="AC150" s="602"/>
      <c r="AD150" s="602"/>
      <c r="AE150" s="602"/>
      <c r="AF150" s="602"/>
      <c r="AG150" s="602"/>
      <c r="AH150" s="602"/>
      <c r="AI150" s="602"/>
      <c r="AJ150" s="602"/>
      <c r="AK150" s="602"/>
      <c r="AL150" s="602"/>
      <c r="AM150" s="602"/>
      <c r="AN150" s="602"/>
      <c r="AO150" s="602"/>
      <c r="AP150" s="602"/>
      <c r="AQ150" s="602"/>
      <c r="AR150" s="602"/>
      <c r="AS150" s="602"/>
      <c r="AT150" s="602"/>
      <c r="AU150" s="602"/>
      <c r="AV150" s="602"/>
      <c r="AW150" s="602"/>
      <c r="AX150" s="602"/>
      <c r="AY150" s="602"/>
      <c r="AZ150" s="602"/>
      <c r="BA150" s="602"/>
      <c r="BB150" s="602"/>
      <c r="BC150" s="602"/>
      <c r="BD150" s="602"/>
      <c r="BE150" s="602"/>
      <c r="BF150" s="602"/>
      <c r="BG150" s="602"/>
      <c r="BH150" s="602"/>
      <c r="BI150" s="602"/>
      <c r="BJ150" s="602"/>
      <c r="BK150" s="602"/>
      <c r="BL150" s="602"/>
    </row>
    <row r="151" spans="1:64" ht="25.5" x14ac:dyDescent="0.2">
      <c r="A151" s="598"/>
      <c r="B151" s="602"/>
      <c r="C151" s="233" t="s">
        <v>456</v>
      </c>
      <c r="D151" s="268" t="s">
        <v>605</v>
      </c>
      <c r="E151" s="268" t="s">
        <v>606</v>
      </c>
      <c r="F151" s="233" t="s">
        <v>603</v>
      </c>
      <c r="G151" s="234">
        <v>1</v>
      </c>
      <c r="H151" s="420"/>
      <c r="I151" s="420">
        <f t="shared" si="4"/>
        <v>0</v>
      </c>
      <c r="T151" s="602"/>
      <c r="U151" s="602"/>
      <c r="V151" s="602"/>
      <c r="W151" s="602"/>
      <c r="X151" s="602"/>
      <c r="Y151" s="602"/>
      <c r="Z151" s="602"/>
      <c r="AA151" s="602"/>
      <c r="AB151" s="602"/>
      <c r="AC151" s="602"/>
      <c r="AD151" s="602"/>
      <c r="AE151" s="602"/>
      <c r="AF151" s="602"/>
      <c r="AG151" s="602"/>
      <c r="AH151" s="602"/>
      <c r="AI151" s="602"/>
      <c r="AJ151" s="602"/>
      <c r="AK151" s="602"/>
      <c r="AL151" s="602"/>
      <c r="AM151" s="602"/>
      <c r="AN151" s="602"/>
      <c r="AO151" s="602"/>
      <c r="AP151" s="602"/>
      <c r="AQ151" s="602"/>
      <c r="AR151" s="602"/>
      <c r="AS151" s="602"/>
      <c r="AT151" s="602"/>
      <c r="AU151" s="602"/>
      <c r="AV151" s="602"/>
      <c r="AW151" s="602"/>
      <c r="AX151" s="602"/>
      <c r="AY151" s="602"/>
      <c r="AZ151" s="602"/>
      <c r="BA151" s="602"/>
      <c r="BB151" s="602"/>
      <c r="BC151" s="602"/>
      <c r="BD151" s="602"/>
      <c r="BE151" s="602"/>
      <c r="BF151" s="602"/>
      <c r="BG151" s="602"/>
      <c r="BH151" s="602"/>
      <c r="BI151" s="602"/>
      <c r="BJ151" s="602"/>
      <c r="BK151" s="602"/>
      <c r="BL151" s="602"/>
    </row>
    <row r="152" spans="1:64" ht="25.5" x14ac:dyDescent="0.2">
      <c r="A152" s="598"/>
      <c r="B152" s="602"/>
      <c r="C152" s="233" t="s">
        <v>458</v>
      </c>
      <c r="D152" s="268" t="s">
        <v>607</v>
      </c>
      <c r="E152" s="268" t="s">
        <v>608</v>
      </c>
      <c r="F152" s="266" t="s">
        <v>151</v>
      </c>
      <c r="G152" s="234">
        <v>2</v>
      </c>
      <c r="H152" s="420"/>
      <c r="I152" s="420">
        <f t="shared" si="4"/>
        <v>0</v>
      </c>
      <c r="T152" s="602"/>
      <c r="U152" s="602"/>
      <c r="V152" s="602"/>
      <c r="W152" s="602"/>
      <c r="X152" s="602"/>
      <c r="Y152" s="602"/>
      <c r="Z152" s="602"/>
      <c r="AA152" s="602"/>
      <c r="AB152" s="602"/>
      <c r="AC152" s="602"/>
      <c r="AD152" s="602"/>
      <c r="AE152" s="602"/>
      <c r="AF152" s="602"/>
      <c r="AG152" s="602"/>
      <c r="AH152" s="602"/>
      <c r="AI152" s="602"/>
      <c r="AJ152" s="602"/>
      <c r="AK152" s="602"/>
      <c r="AL152" s="602"/>
      <c r="AM152" s="602"/>
      <c r="AN152" s="602"/>
      <c r="AO152" s="602"/>
      <c r="AP152" s="602"/>
      <c r="AQ152" s="602"/>
      <c r="AR152" s="602"/>
      <c r="AS152" s="602"/>
      <c r="AT152" s="602"/>
      <c r="AU152" s="602"/>
      <c r="AV152" s="602"/>
      <c r="AW152" s="602"/>
      <c r="AX152" s="602"/>
      <c r="AY152" s="602"/>
      <c r="AZ152" s="602"/>
      <c r="BA152" s="602"/>
      <c r="BB152" s="602"/>
      <c r="BC152" s="602"/>
      <c r="BD152" s="602"/>
      <c r="BE152" s="602"/>
      <c r="BF152" s="602"/>
      <c r="BG152" s="602"/>
      <c r="BH152" s="602"/>
      <c r="BI152" s="602"/>
      <c r="BJ152" s="602"/>
      <c r="BK152" s="602"/>
      <c r="BL152" s="602"/>
    </row>
    <row r="153" spans="1:64" ht="25.5" x14ac:dyDescent="0.2">
      <c r="A153" s="598"/>
      <c r="B153" s="602"/>
      <c r="C153" s="233" t="s">
        <v>594</v>
      </c>
      <c r="D153" s="268" t="s">
        <v>609</v>
      </c>
      <c r="E153" s="268" t="s">
        <v>610</v>
      </c>
      <c r="F153" s="266" t="s">
        <v>151</v>
      </c>
      <c r="G153" s="234">
        <v>2</v>
      </c>
      <c r="H153" s="420"/>
      <c r="I153" s="420">
        <f t="shared" si="4"/>
        <v>0</v>
      </c>
      <c r="T153" s="602"/>
      <c r="U153" s="602"/>
      <c r="V153" s="602"/>
      <c r="W153" s="602"/>
      <c r="X153" s="602"/>
      <c r="Y153" s="602"/>
      <c r="Z153" s="602"/>
      <c r="AA153" s="602"/>
      <c r="AB153" s="602"/>
      <c r="AC153" s="602"/>
      <c r="AD153" s="602"/>
      <c r="AE153" s="602"/>
      <c r="AF153" s="602"/>
      <c r="AG153" s="602"/>
      <c r="AH153" s="602"/>
      <c r="AI153" s="602"/>
      <c r="AJ153" s="602"/>
      <c r="AK153" s="602"/>
      <c r="AL153" s="602"/>
      <c r="AM153" s="602"/>
      <c r="AN153" s="602"/>
      <c r="AO153" s="602"/>
      <c r="AP153" s="602"/>
      <c r="AQ153" s="602"/>
      <c r="AR153" s="602"/>
      <c r="AS153" s="602"/>
      <c r="AT153" s="602"/>
      <c r="AU153" s="602"/>
      <c r="AV153" s="602"/>
      <c r="AW153" s="602"/>
      <c r="AX153" s="602"/>
      <c r="AY153" s="602"/>
      <c r="AZ153" s="602"/>
      <c r="BA153" s="602"/>
      <c r="BB153" s="602"/>
      <c r="BC153" s="602"/>
      <c r="BD153" s="602"/>
      <c r="BE153" s="602"/>
      <c r="BF153" s="602"/>
      <c r="BG153" s="602"/>
      <c r="BH153" s="602"/>
      <c r="BI153" s="602"/>
      <c r="BJ153" s="602"/>
      <c r="BK153" s="602"/>
      <c r="BL153" s="602"/>
    </row>
    <row r="154" spans="1:64" ht="25.5" x14ac:dyDescent="0.2">
      <c r="A154" s="598"/>
      <c r="B154" s="602"/>
      <c r="C154" s="233" t="s">
        <v>596</v>
      </c>
      <c r="D154" s="268" t="s">
        <v>611</v>
      </c>
      <c r="E154" s="268" t="s">
        <v>612</v>
      </c>
      <c r="F154" s="266" t="s">
        <v>151</v>
      </c>
      <c r="G154" s="234">
        <v>2</v>
      </c>
      <c r="H154" s="420"/>
      <c r="I154" s="420">
        <f t="shared" si="4"/>
        <v>0</v>
      </c>
      <c r="T154" s="602"/>
      <c r="U154" s="602"/>
      <c r="V154" s="602"/>
      <c r="W154" s="602"/>
      <c r="X154" s="602"/>
      <c r="Y154" s="602"/>
      <c r="Z154" s="602"/>
      <c r="AA154" s="602"/>
      <c r="AB154" s="602"/>
      <c r="AC154" s="602"/>
      <c r="AD154" s="602"/>
      <c r="AE154" s="602"/>
      <c r="AF154" s="602"/>
      <c r="AG154" s="602"/>
      <c r="AH154" s="602"/>
      <c r="AI154" s="602"/>
      <c r="AJ154" s="602"/>
      <c r="AK154" s="602"/>
      <c r="AL154" s="602"/>
      <c r="AM154" s="602"/>
      <c r="AN154" s="602"/>
      <c r="AO154" s="602"/>
      <c r="AP154" s="602"/>
      <c r="AQ154" s="602"/>
      <c r="AR154" s="602"/>
      <c r="AS154" s="602"/>
      <c r="AT154" s="602"/>
      <c r="AU154" s="602"/>
      <c r="AV154" s="602"/>
      <c r="AW154" s="602"/>
      <c r="AX154" s="602"/>
      <c r="AY154" s="602"/>
      <c r="AZ154" s="602"/>
      <c r="BA154" s="602"/>
      <c r="BB154" s="602"/>
      <c r="BC154" s="602"/>
      <c r="BD154" s="602"/>
      <c r="BE154" s="602"/>
      <c r="BF154" s="602"/>
      <c r="BG154" s="602"/>
      <c r="BH154" s="602"/>
      <c r="BI154" s="602"/>
      <c r="BJ154" s="602"/>
      <c r="BK154" s="602"/>
      <c r="BL154" s="602"/>
    </row>
    <row r="155" spans="1:64" ht="25.5" x14ac:dyDescent="0.2">
      <c r="A155" s="598"/>
      <c r="B155" s="602"/>
      <c r="C155" s="233" t="s">
        <v>616</v>
      </c>
      <c r="D155" s="268" t="s">
        <v>613</v>
      </c>
      <c r="E155" s="268" t="s">
        <v>614</v>
      </c>
      <c r="F155" s="266" t="s">
        <v>151</v>
      </c>
      <c r="G155" s="234">
        <v>2</v>
      </c>
      <c r="H155" s="420"/>
      <c r="I155" s="420">
        <f t="shared" si="4"/>
        <v>0</v>
      </c>
      <c r="T155" s="602"/>
      <c r="U155" s="602"/>
      <c r="V155" s="602"/>
      <c r="W155" s="602"/>
      <c r="X155" s="602"/>
      <c r="Y155" s="602"/>
      <c r="Z155" s="602"/>
      <c r="AA155" s="602"/>
      <c r="AB155" s="602"/>
      <c r="AC155" s="602"/>
      <c r="AD155" s="602"/>
      <c r="AE155" s="602"/>
      <c r="AF155" s="602"/>
      <c r="AG155" s="602"/>
      <c r="AH155" s="602"/>
      <c r="AI155" s="602"/>
      <c r="AJ155" s="602"/>
      <c r="AK155" s="602"/>
      <c r="AL155" s="602"/>
      <c r="AM155" s="602"/>
      <c r="AN155" s="602"/>
      <c r="AO155" s="602"/>
      <c r="AP155" s="602"/>
      <c r="AQ155" s="602"/>
      <c r="AR155" s="602"/>
      <c r="AS155" s="602"/>
      <c r="AT155" s="602"/>
      <c r="AU155" s="602"/>
      <c r="AV155" s="602"/>
      <c r="AW155" s="602"/>
      <c r="AX155" s="602"/>
      <c r="AY155" s="602"/>
      <c r="AZ155" s="602"/>
      <c r="BA155" s="602"/>
      <c r="BB155" s="602"/>
      <c r="BC155" s="602"/>
      <c r="BD155" s="602"/>
      <c r="BE155" s="602"/>
      <c r="BF155" s="602"/>
      <c r="BG155" s="602"/>
      <c r="BH155" s="602"/>
      <c r="BI155" s="602"/>
      <c r="BJ155" s="602"/>
      <c r="BK155" s="602"/>
      <c r="BL155" s="602"/>
    </row>
    <row r="156" spans="1:64" ht="25.5" x14ac:dyDescent="0.2">
      <c r="A156" s="598"/>
      <c r="B156" s="602"/>
      <c r="C156" s="233" t="s">
        <v>617</v>
      </c>
      <c r="D156" s="268" t="s">
        <v>615</v>
      </c>
      <c r="E156" s="268" t="s">
        <v>455</v>
      </c>
      <c r="F156" s="266" t="s">
        <v>151</v>
      </c>
      <c r="G156" s="234">
        <v>1</v>
      </c>
      <c r="H156" s="420"/>
      <c r="I156" s="420">
        <f t="shared" si="4"/>
        <v>0</v>
      </c>
      <c r="T156" s="602"/>
      <c r="U156" s="602"/>
      <c r="V156" s="602"/>
      <c r="W156" s="602"/>
      <c r="X156" s="602"/>
      <c r="Y156" s="602"/>
      <c r="Z156" s="602"/>
      <c r="AA156" s="602"/>
      <c r="AB156" s="602"/>
      <c r="AC156" s="602"/>
      <c r="AD156" s="602"/>
      <c r="AE156" s="602"/>
      <c r="AF156" s="602"/>
      <c r="AG156" s="602"/>
      <c r="AH156" s="602"/>
      <c r="AI156" s="602"/>
      <c r="AJ156" s="602"/>
      <c r="AK156" s="602"/>
      <c r="AL156" s="602"/>
      <c r="AM156" s="602"/>
      <c r="AN156" s="602"/>
      <c r="AO156" s="602"/>
      <c r="AP156" s="602"/>
      <c r="AQ156" s="602"/>
      <c r="AR156" s="602"/>
      <c r="AS156" s="602"/>
      <c r="AT156" s="602"/>
      <c r="AU156" s="602"/>
      <c r="AV156" s="602"/>
      <c r="AW156" s="602"/>
      <c r="AX156" s="602"/>
      <c r="AY156" s="602"/>
      <c r="AZ156" s="602"/>
      <c r="BA156" s="602"/>
      <c r="BB156" s="602"/>
      <c r="BC156" s="602"/>
      <c r="BD156" s="602"/>
      <c r="BE156" s="602"/>
      <c r="BF156" s="602"/>
      <c r="BG156" s="602"/>
      <c r="BH156" s="602"/>
      <c r="BI156" s="602"/>
      <c r="BJ156" s="602"/>
      <c r="BK156" s="602"/>
      <c r="BL156" s="602"/>
    </row>
    <row r="157" spans="1:64" ht="25.5" x14ac:dyDescent="0.2">
      <c r="A157" s="598"/>
      <c r="B157" s="602"/>
      <c r="C157" s="233" t="s">
        <v>618</v>
      </c>
      <c r="D157" s="597" t="s">
        <v>148</v>
      </c>
      <c r="E157" s="597" t="s">
        <v>457</v>
      </c>
      <c r="F157" s="497" t="s">
        <v>184</v>
      </c>
      <c r="G157" s="234">
        <v>1</v>
      </c>
      <c r="H157" s="420"/>
      <c r="I157" s="420">
        <f t="shared" si="4"/>
        <v>0</v>
      </c>
      <c r="T157" s="602"/>
      <c r="U157" s="602"/>
      <c r="V157" s="602"/>
      <c r="W157" s="602"/>
      <c r="X157" s="602"/>
      <c r="Y157" s="602"/>
      <c r="Z157" s="602"/>
      <c r="AA157" s="602"/>
      <c r="AB157" s="602"/>
      <c r="AC157" s="602"/>
      <c r="AD157" s="602"/>
      <c r="AE157" s="602"/>
      <c r="AF157" s="602"/>
      <c r="AG157" s="602"/>
      <c r="AH157" s="602"/>
      <c r="AI157" s="602"/>
      <c r="AJ157" s="602"/>
      <c r="AK157" s="602"/>
      <c r="AL157" s="602"/>
      <c r="AM157" s="602"/>
      <c r="AN157" s="602"/>
      <c r="AO157" s="602"/>
      <c r="AP157" s="602"/>
      <c r="AQ157" s="602"/>
      <c r="AR157" s="602"/>
      <c r="AS157" s="602"/>
      <c r="AT157" s="602"/>
      <c r="AU157" s="602"/>
      <c r="AV157" s="602"/>
      <c r="AW157" s="602"/>
      <c r="AX157" s="602"/>
      <c r="AY157" s="602"/>
      <c r="AZ157" s="602"/>
      <c r="BA157" s="602"/>
      <c r="BB157" s="602"/>
      <c r="BC157" s="602"/>
      <c r="BD157" s="602"/>
      <c r="BE157" s="602"/>
      <c r="BF157" s="602"/>
      <c r="BG157" s="602"/>
      <c r="BH157" s="602"/>
      <c r="BI157" s="602"/>
      <c r="BJ157" s="602"/>
      <c r="BK157" s="602"/>
      <c r="BL157" s="602"/>
    </row>
    <row r="158" spans="1:64" ht="25.5" x14ac:dyDescent="0.2">
      <c r="A158" s="598"/>
      <c r="B158" s="602"/>
      <c r="C158" s="233" t="s">
        <v>619</v>
      </c>
      <c r="D158" s="597" t="s">
        <v>459</v>
      </c>
      <c r="E158" s="597" t="s">
        <v>460</v>
      </c>
      <c r="F158" s="266" t="s">
        <v>151</v>
      </c>
      <c r="G158" s="234">
        <v>1</v>
      </c>
      <c r="H158" s="420"/>
      <c r="I158" s="420">
        <f t="shared" si="4"/>
        <v>0</v>
      </c>
      <c r="T158" s="602"/>
      <c r="U158" s="602"/>
      <c r="V158" s="602"/>
      <c r="W158" s="602"/>
      <c r="X158" s="602"/>
      <c r="Y158" s="602"/>
      <c r="Z158" s="602"/>
      <c r="AA158" s="602"/>
      <c r="AB158" s="602"/>
      <c r="AC158" s="602"/>
      <c r="AD158" s="602"/>
      <c r="AE158" s="602"/>
      <c r="AF158" s="602"/>
      <c r="AG158" s="602"/>
      <c r="AH158" s="602"/>
      <c r="AI158" s="602"/>
      <c r="AJ158" s="602"/>
      <c r="AK158" s="602"/>
      <c r="AL158" s="602"/>
      <c r="AM158" s="602"/>
      <c r="AN158" s="602"/>
      <c r="AO158" s="602"/>
      <c r="AP158" s="602"/>
      <c r="AQ158" s="602"/>
      <c r="AR158" s="602"/>
      <c r="AS158" s="602"/>
      <c r="AT158" s="602"/>
      <c r="AU158" s="602"/>
      <c r="AV158" s="602"/>
      <c r="AW158" s="602"/>
      <c r="AX158" s="602"/>
      <c r="AY158" s="602"/>
      <c r="AZ158" s="602"/>
      <c r="BA158" s="602"/>
      <c r="BB158" s="602"/>
      <c r="BC158" s="602"/>
      <c r="BD158" s="602"/>
      <c r="BE158" s="602"/>
      <c r="BF158" s="602"/>
      <c r="BG158" s="602"/>
      <c r="BH158" s="602"/>
      <c r="BI158" s="602"/>
      <c r="BJ158" s="602"/>
      <c r="BK158" s="602"/>
      <c r="BL158" s="602"/>
    </row>
    <row r="159" spans="1:64" x14ac:dyDescent="0.2">
      <c r="A159" s="598"/>
      <c r="B159" s="602"/>
      <c r="C159" s="945" t="s">
        <v>157</v>
      </c>
      <c r="D159" s="946"/>
      <c r="E159" s="946"/>
      <c r="F159" s="947"/>
      <c r="G159" s="947"/>
      <c r="H159" s="948"/>
      <c r="I159" s="637">
        <f>SUM(I143:I158)</f>
        <v>0</v>
      </c>
      <c r="T159" s="602"/>
      <c r="U159" s="602"/>
      <c r="V159" s="602"/>
      <c r="W159" s="602"/>
      <c r="X159" s="602"/>
      <c r="Y159" s="602"/>
      <c r="Z159" s="602"/>
      <c r="AA159" s="602"/>
      <c r="AB159" s="602"/>
      <c r="AC159" s="602"/>
      <c r="AD159" s="602"/>
      <c r="AE159" s="602"/>
      <c r="AF159" s="602"/>
      <c r="AG159" s="602"/>
      <c r="AH159" s="602"/>
      <c r="AI159" s="602"/>
      <c r="AJ159" s="602"/>
      <c r="AK159" s="602"/>
      <c r="AL159" s="602"/>
      <c r="AM159" s="602"/>
      <c r="AN159" s="602"/>
      <c r="AO159" s="602"/>
      <c r="AP159" s="602"/>
      <c r="AQ159" s="602"/>
      <c r="AR159" s="602"/>
      <c r="AS159" s="602"/>
      <c r="AT159" s="602"/>
      <c r="AU159" s="602"/>
      <c r="AV159" s="602"/>
      <c r="AW159" s="602"/>
      <c r="AX159" s="602"/>
      <c r="AY159" s="602"/>
      <c r="AZ159" s="602"/>
      <c r="BA159" s="602"/>
      <c r="BB159" s="602"/>
      <c r="BC159" s="602"/>
      <c r="BD159" s="602"/>
      <c r="BE159" s="602"/>
      <c r="BF159" s="602"/>
      <c r="BG159" s="602"/>
      <c r="BH159" s="602"/>
      <c r="BI159" s="602"/>
      <c r="BJ159" s="602"/>
      <c r="BK159" s="602"/>
      <c r="BL159" s="602"/>
    </row>
    <row r="160" spans="1:64" x14ac:dyDescent="0.2">
      <c r="A160" s="598"/>
      <c r="B160" s="602"/>
      <c r="C160" s="566">
        <v>2.2999999999999998</v>
      </c>
      <c r="D160" s="567" t="s">
        <v>102</v>
      </c>
      <c r="E160" s="567" t="s">
        <v>55</v>
      </c>
      <c r="F160" s="567"/>
      <c r="G160" s="567"/>
      <c r="H160" s="567"/>
      <c r="I160" s="567"/>
      <c r="T160" s="602"/>
      <c r="U160" s="602"/>
      <c r="V160" s="602"/>
      <c r="W160" s="602"/>
      <c r="X160" s="602"/>
      <c r="Y160" s="602"/>
      <c r="Z160" s="602"/>
      <c r="AA160" s="602"/>
      <c r="AB160" s="602"/>
      <c r="AC160" s="602"/>
      <c r="AD160" s="602"/>
      <c r="AE160" s="602"/>
      <c r="AF160" s="602"/>
      <c r="AG160" s="602"/>
      <c r="AH160" s="602"/>
      <c r="AI160" s="602"/>
      <c r="AJ160" s="602"/>
      <c r="AK160" s="602"/>
      <c r="AL160" s="602"/>
      <c r="AM160" s="602"/>
      <c r="AN160" s="602"/>
      <c r="AO160" s="602"/>
      <c r="AP160" s="602"/>
      <c r="AQ160" s="602"/>
      <c r="AR160" s="602"/>
      <c r="AS160" s="602"/>
      <c r="AT160" s="602"/>
      <c r="AU160" s="602"/>
      <c r="AV160" s="602"/>
      <c r="AW160" s="602"/>
      <c r="AX160" s="602"/>
      <c r="AY160" s="602"/>
      <c r="AZ160" s="602"/>
      <c r="BA160" s="602"/>
      <c r="BB160" s="602"/>
      <c r="BC160" s="602"/>
      <c r="BD160" s="602"/>
      <c r="BE160" s="602"/>
      <c r="BF160" s="602"/>
      <c r="BG160" s="602"/>
      <c r="BH160" s="602"/>
      <c r="BI160" s="602"/>
      <c r="BJ160" s="602"/>
      <c r="BK160" s="602"/>
      <c r="BL160" s="602"/>
    </row>
    <row r="161" spans="1:64" ht="127.5" x14ac:dyDescent="0.2">
      <c r="A161" s="598"/>
      <c r="B161" s="602"/>
      <c r="C161" s="233" t="s">
        <v>463</v>
      </c>
      <c r="D161" s="58" t="s">
        <v>620</v>
      </c>
      <c r="E161" s="58" t="s">
        <v>621</v>
      </c>
      <c r="F161" s="139" t="s">
        <v>151</v>
      </c>
      <c r="G161" s="234">
        <f>6+2</f>
        <v>8</v>
      </c>
      <c r="H161" s="625"/>
      <c r="I161" s="420">
        <f t="shared" ref="I161:I168" si="5">H161*G161</f>
        <v>0</v>
      </c>
      <c r="T161" s="602"/>
      <c r="U161" s="602"/>
      <c r="V161" s="602"/>
      <c r="W161" s="602"/>
      <c r="X161" s="602"/>
      <c r="Y161" s="602"/>
      <c r="Z161" s="602"/>
      <c r="AA161" s="602"/>
      <c r="AB161" s="602"/>
      <c r="AC161" s="602"/>
      <c r="AD161" s="602"/>
      <c r="AE161" s="602"/>
      <c r="AF161" s="602"/>
      <c r="AG161" s="602"/>
      <c r="AH161" s="602"/>
      <c r="AI161" s="602"/>
      <c r="AJ161" s="602"/>
      <c r="AK161" s="602"/>
      <c r="AL161" s="602"/>
      <c r="AM161" s="602"/>
      <c r="AN161" s="602"/>
      <c r="AO161" s="602"/>
      <c r="AP161" s="602"/>
      <c r="AQ161" s="602"/>
      <c r="AR161" s="602"/>
      <c r="AS161" s="602"/>
      <c r="AT161" s="602"/>
      <c r="AU161" s="602"/>
      <c r="AV161" s="602"/>
      <c r="AW161" s="602"/>
      <c r="AX161" s="602"/>
      <c r="AY161" s="602"/>
      <c r="AZ161" s="602"/>
      <c r="BA161" s="602"/>
      <c r="BB161" s="602"/>
      <c r="BC161" s="602"/>
      <c r="BD161" s="602"/>
      <c r="BE161" s="602"/>
      <c r="BF161" s="602"/>
      <c r="BG161" s="602"/>
      <c r="BH161" s="602"/>
      <c r="BI161" s="602"/>
      <c r="BJ161" s="602"/>
      <c r="BK161" s="602"/>
      <c r="BL161" s="602"/>
    </row>
    <row r="162" spans="1:64" ht="165.75" x14ac:dyDescent="0.2">
      <c r="A162" s="598"/>
      <c r="B162" s="602"/>
      <c r="C162" s="233" t="s">
        <v>464</v>
      </c>
      <c r="D162" s="411" t="s">
        <v>836</v>
      </c>
      <c r="E162" s="58" t="s">
        <v>626</v>
      </c>
      <c r="F162" s="233" t="s">
        <v>151</v>
      </c>
      <c r="G162" s="234">
        <f>6+7</f>
        <v>13</v>
      </c>
      <c r="H162" s="625"/>
      <c r="I162" s="420">
        <f t="shared" si="5"/>
        <v>0</v>
      </c>
      <c r="T162" s="602"/>
      <c r="U162" s="602"/>
      <c r="V162" s="602"/>
      <c r="W162" s="602"/>
      <c r="X162" s="602"/>
      <c r="Y162" s="602"/>
      <c r="Z162" s="602"/>
      <c r="AA162" s="602"/>
      <c r="AB162" s="602"/>
      <c r="AC162" s="602"/>
      <c r="AD162" s="602"/>
      <c r="AE162" s="602"/>
      <c r="AF162" s="602"/>
      <c r="AG162" s="602"/>
      <c r="AH162" s="602"/>
      <c r="AI162" s="602"/>
      <c r="AJ162" s="602"/>
      <c r="AK162" s="602"/>
      <c r="AL162" s="602"/>
      <c r="AM162" s="602"/>
      <c r="AN162" s="602"/>
      <c r="AO162" s="602"/>
      <c r="AP162" s="602"/>
      <c r="AQ162" s="602"/>
      <c r="AR162" s="602"/>
      <c r="AS162" s="602"/>
      <c r="AT162" s="602"/>
      <c r="AU162" s="602"/>
      <c r="AV162" s="602"/>
      <c r="AW162" s="602"/>
      <c r="AX162" s="602"/>
      <c r="AY162" s="602"/>
      <c r="AZ162" s="602"/>
      <c r="BA162" s="602"/>
      <c r="BB162" s="602"/>
      <c r="BC162" s="602"/>
      <c r="BD162" s="602"/>
      <c r="BE162" s="602"/>
      <c r="BF162" s="602"/>
      <c r="BG162" s="602"/>
      <c r="BH162" s="602"/>
      <c r="BI162" s="602"/>
      <c r="BJ162" s="602"/>
      <c r="BK162" s="602"/>
      <c r="BL162" s="602"/>
    </row>
    <row r="163" spans="1:64" ht="102" x14ac:dyDescent="0.2">
      <c r="A163" s="598"/>
      <c r="B163" s="602"/>
      <c r="C163" s="233" t="s">
        <v>465</v>
      </c>
      <c r="D163" s="427" t="s">
        <v>461</v>
      </c>
      <c r="E163" s="427" t="s">
        <v>462</v>
      </c>
      <c r="F163" s="233" t="s">
        <v>151</v>
      </c>
      <c r="G163" s="234">
        <f>15+1</f>
        <v>16</v>
      </c>
      <c r="H163" s="625"/>
      <c r="I163" s="420">
        <f t="shared" si="5"/>
        <v>0</v>
      </c>
      <c r="T163" s="602"/>
      <c r="U163" s="602"/>
      <c r="V163" s="602"/>
      <c r="W163" s="602"/>
      <c r="X163" s="602"/>
      <c r="Y163" s="602"/>
      <c r="Z163" s="602"/>
      <c r="AA163" s="602"/>
      <c r="AB163" s="602"/>
      <c r="AC163" s="602"/>
      <c r="AD163" s="602"/>
      <c r="AE163" s="602"/>
      <c r="AF163" s="602"/>
      <c r="AG163" s="602"/>
      <c r="AH163" s="602"/>
      <c r="AI163" s="602"/>
      <c r="AJ163" s="602"/>
      <c r="AK163" s="602"/>
      <c r="AL163" s="602"/>
      <c r="AM163" s="602"/>
      <c r="AN163" s="602"/>
      <c r="AO163" s="602"/>
      <c r="AP163" s="602"/>
      <c r="AQ163" s="602"/>
      <c r="AR163" s="602"/>
      <c r="AS163" s="602"/>
      <c r="AT163" s="602"/>
      <c r="AU163" s="602"/>
      <c r="AV163" s="602"/>
      <c r="AW163" s="602"/>
      <c r="AX163" s="602"/>
      <c r="AY163" s="602"/>
      <c r="AZ163" s="602"/>
      <c r="BA163" s="602"/>
      <c r="BB163" s="602"/>
      <c r="BC163" s="602"/>
      <c r="BD163" s="602"/>
      <c r="BE163" s="602"/>
      <c r="BF163" s="602"/>
      <c r="BG163" s="602"/>
      <c r="BH163" s="602"/>
      <c r="BI163" s="602"/>
      <c r="BJ163" s="602"/>
      <c r="BK163" s="602"/>
      <c r="BL163" s="602"/>
    </row>
    <row r="164" spans="1:64" ht="51" x14ac:dyDescent="0.2">
      <c r="A164" s="598"/>
      <c r="B164" s="602"/>
      <c r="C164" s="233" t="s">
        <v>466</v>
      </c>
      <c r="D164" s="58" t="s">
        <v>623</v>
      </c>
      <c r="E164" s="58" t="s">
        <v>624</v>
      </c>
      <c r="F164" s="233" t="s">
        <v>151</v>
      </c>
      <c r="G164" s="234">
        <f>9+2</f>
        <v>11</v>
      </c>
      <c r="H164" s="625"/>
      <c r="I164" s="420">
        <f t="shared" si="5"/>
        <v>0</v>
      </c>
      <c r="T164" s="602"/>
      <c r="U164" s="602"/>
      <c r="V164" s="602"/>
      <c r="W164" s="602"/>
      <c r="X164" s="602"/>
      <c r="Y164" s="602"/>
      <c r="Z164" s="602"/>
      <c r="AA164" s="602"/>
      <c r="AB164" s="602"/>
      <c r="AC164" s="602"/>
      <c r="AD164" s="602"/>
      <c r="AE164" s="602"/>
      <c r="AF164" s="602"/>
      <c r="AG164" s="602"/>
      <c r="AH164" s="602"/>
      <c r="AI164" s="602"/>
      <c r="AJ164" s="602"/>
      <c r="AK164" s="602"/>
      <c r="AL164" s="602"/>
      <c r="AM164" s="602"/>
      <c r="AN164" s="602"/>
      <c r="AO164" s="602"/>
      <c r="AP164" s="602"/>
      <c r="AQ164" s="602"/>
      <c r="AR164" s="602"/>
      <c r="AS164" s="602"/>
      <c r="AT164" s="602"/>
      <c r="AU164" s="602"/>
      <c r="AV164" s="602"/>
      <c r="AW164" s="602"/>
      <c r="AX164" s="602"/>
      <c r="AY164" s="602"/>
      <c r="AZ164" s="602"/>
      <c r="BA164" s="602"/>
      <c r="BB164" s="602"/>
      <c r="BC164" s="602"/>
      <c r="BD164" s="602"/>
      <c r="BE164" s="602"/>
      <c r="BF164" s="602"/>
      <c r="BG164" s="602"/>
      <c r="BH164" s="602"/>
      <c r="BI164" s="602"/>
      <c r="BJ164" s="602"/>
      <c r="BK164" s="602"/>
      <c r="BL164" s="602"/>
    </row>
    <row r="165" spans="1:64" ht="102" x14ac:dyDescent="0.2">
      <c r="A165" s="598"/>
      <c r="B165" s="602"/>
      <c r="C165" s="233" t="s">
        <v>467</v>
      </c>
      <c r="D165" s="427" t="s">
        <v>959</v>
      </c>
      <c r="E165" s="427" t="s">
        <v>960</v>
      </c>
      <c r="F165" s="233" t="s">
        <v>151</v>
      </c>
      <c r="G165" s="234">
        <f>3+10</f>
        <v>13</v>
      </c>
      <c r="H165" s="625"/>
      <c r="I165" s="420">
        <f>H165*G165</f>
        <v>0</v>
      </c>
      <c r="T165" s="602"/>
      <c r="U165" s="602"/>
      <c r="V165" s="602"/>
      <c r="W165" s="602"/>
      <c r="X165" s="602"/>
      <c r="Y165" s="602"/>
      <c r="Z165" s="602"/>
      <c r="AA165" s="602"/>
      <c r="AB165" s="602"/>
      <c r="AC165" s="602"/>
      <c r="AD165" s="602"/>
      <c r="AE165" s="602"/>
      <c r="AF165" s="602"/>
      <c r="AG165" s="602"/>
      <c r="AH165" s="602"/>
      <c r="AI165" s="602"/>
      <c r="AJ165" s="602"/>
      <c r="AK165" s="602"/>
      <c r="AL165" s="602"/>
      <c r="AM165" s="602"/>
      <c r="AN165" s="602"/>
      <c r="AO165" s="602"/>
      <c r="AP165" s="602"/>
      <c r="AQ165" s="602"/>
      <c r="AR165" s="602"/>
      <c r="AS165" s="602"/>
      <c r="AT165" s="602"/>
      <c r="AU165" s="602"/>
      <c r="AV165" s="602"/>
      <c r="AW165" s="602"/>
      <c r="AX165" s="602"/>
      <c r="AY165" s="602"/>
      <c r="AZ165" s="602"/>
      <c r="BA165" s="602"/>
      <c r="BB165" s="602"/>
      <c r="BC165" s="602"/>
      <c r="BD165" s="602"/>
      <c r="BE165" s="602"/>
      <c r="BF165" s="602"/>
      <c r="BG165" s="602"/>
      <c r="BH165" s="602"/>
      <c r="BI165" s="602"/>
      <c r="BJ165" s="602"/>
      <c r="BK165" s="602"/>
      <c r="BL165" s="602"/>
    </row>
    <row r="166" spans="1:64" ht="165.75" x14ac:dyDescent="0.2">
      <c r="A166" s="598"/>
      <c r="B166" s="602"/>
      <c r="C166" s="233" t="s">
        <v>468</v>
      </c>
      <c r="D166" s="411" t="s">
        <v>961</v>
      </c>
      <c r="E166" s="58" t="s">
        <v>622</v>
      </c>
      <c r="F166" s="233" t="s">
        <v>151</v>
      </c>
      <c r="G166" s="234">
        <f>38+36</f>
        <v>74</v>
      </c>
      <c r="H166" s="625"/>
      <c r="I166" s="420">
        <f t="shared" si="5"/>
        <v>0</v>
      </c>
      <c r="T166" s="602"/>
      <c r="U166" s="602"/>
      <c r="V166" s="602"/>
      <c r="W166" s="602"/>
      <c r="X166" s="602"/>
      <c r="Y166" s="602"/>
      <c r="Z166" s="602"/>
      <c r="AA166" s="602"/>
      <c r="AB166" s="602"/>
      <c r="AC166" s="602"/>
      <c r="AD166" s="602"/>
      <c r="AE166" s="602"/>
      <c r="AF166" s="602"/>
      <c r="AG166" s="602"/>
      <c r="AH166" s="602"/>
      <c r="AI166" s="602"/>
      <c r="AJ166" s="602"/>
      <c r="AK166" s="602"/>
      <c r="AL166" s="602"/>
      <c r="AM166" s="602"/>
      <c r="AN166" s="602"/>
      <c r="AO166" s="602"/>
      <c r="AP166" s="602"/>
      <c r="AQ166" s="602"/>
      <c r="AR166" s="602"/>
      <c r="AS166" s="602"/>
      <c r="AT166" s="602"/>
      <c r="AU166" s="602"/>
      <c r="AV166" s="602"/>
      <c r="AW166" s="602"/>
      <c r="AX166" s="602"/>
      <c r="AY166" s="602"/>
      <c r="AZ166" s="602"/>
      <c r="BA166" s="602"/>
      <c r="BB166" s="602"/>
      <c r="BC166" s="602"/>
      <c r="BD166" s="602"/>
      <c r="BE166" s="602"/>
      <c r="BF166" s="602"/>
      <c r="BG166" s="602"/>
      <c r="BH166" s="602"/>
      <c r="BI166" s="602"/>
      <c r="BJ166" s="602"/>
      <c r="BK166" s="602"/>
      <c r="BL166" s="602"/>
    </row>
    <row r="167" spans="1:64" ht="63.75" x14ac:dyDescent="0.2">
      <c r="A167" s="598"/>
      <c r="B167" s="602"/>
      <c r="C167" s="233" t="s">
        <v>469</v>
      </c>
      <c r="D167" s="58" t="s">
        <v>238</v>
      </c>
      <c r="E167" s="58" t="s">
        <v>962</v>
      </c>
      <c r="F167" s="233" t="s">
        <v>151</v>
      </c>
      <c r="G167" s="234">
        <f>SUM(G161:G166)</f>
        <v>135</v>
      </c>
      <c r="H167" s="625"/>
      <c r="I167" s="420">
        <f t="shared" si="5"/>
        <v>0</v>
      </c>
      <c r="T167" s="602"/>
      <c r="U167" s="602"/>
      <c r="V167" s="602"/>
      <c r="W167" s="602"/>
      <c r="X167" s="602"/>
      <c r="Y167" s="602"/>
      <c r="Z167" s="602"/>
      <c r="AA167" s="602"/>
      <c r="AB167" s="602"/>
      <c r="AC167" s="602"/>
      <c r="AD167" s="602"/>
      <c r="AE167" s="602"/>
      <c r="AF167" s="602"/>
      <c r="AG167" s="602"/>
      <c r="AH167" s="602"/>
      <c r="AI167" s="602"/>
      <c r="AJ167" s="602"/>
      <c r="AK167" s="602"/>
      <c r="AL167" s="602"/>
      <c r="AM167" s="602"/>
      <c r="AN167" s="602"/>
      <c r="AO167" s="602"/>
      <c r="AP167" s="602"/>
      <c r="AQ167" s="602"/>
      <c r="AR167" s="602"/>
      <c r="AS167" s="602"/>
      <c r="AT167" s="602"/>
      <c r="AU167" s="602"/>
      <c r="AV167" s="602"/>
      <c r="AW167" s="602"/>
      <c r="AX167" s="602"/>
      <c r="AY167" s="602"/>
      <c r="AZ167" s="602"/>
      <c r="BA167" s="602"/>
      <c r="BB167" s="602"/>
      <c r="BC167" s="602"/>
      <c r="BD167" s="602"/>
      <c r="BE167" s="602"/>
      <c r="BF167" s="602"/>
      <c r="BG167" s="602"/>
      <c r="BH167" s="602"/>
      <c r="BI167" s="602"/>
      <c r="BJ167" s="602"/>
      <c r="BK167" s="602"/>
      <c r="BL167" s="602"/>
    </row>
    <row r="168" spans="1:64" x14ac:dyDescent="0.2">
      <c r="A168" s="598"/>
      <c r="B168" s="602"/>
      <c r="C168" s="233" t="s">
        <v>963</v>
      </c>
      <c r="D168" s="597" t="s">
        <v>148</v>
      </c>
      <c r="E168" s="597" t="s">
        <v>87</v>
      </c>
      <c r="F168" s="614" t="s">
        <v>184</v>
      </c>
      <c r="G168" s="234">
        <v>1</v>
      </c>
      <c r="H168" s="625"/>
      <c r="I168" s="420">
        <f t="shared" si="5"/>
        <v>0</v>
      </c>
      <c r="T168" s="602"/>
      <c r="U168" s="602"/>
      <c r="V168" s="602"/>
      <c r="W168" s="602"/>
      <c r="X168" s="602"/>
      <c r="Y168" s="602"/>
      <c r="Z168" s="602"/>
      <c r="AA168" s="602"/>
      <c r="AB168" s="602"/>
      <c r="AC168" s="602"/>
      <c r="AD168" s="602"/>
      <c r="AE168" s="602"/>
      <c r="AF168" s="602"/>
      <c r="AG168" s="602"/>
      <c r="AH168" s="602"/>
      <c r="AI168" s="602"/>
      <c r="AJ168" s="602"/>
      <c r="AK168" s="602"/>
      <c r="AL168" s="602"/>
      <c r="AM168" s="602"/>
      <c r="AN168" s="602"/>
      <c r="AO168" s="602"/>
      <c r="AP168" s="602"/>
      <c r="AQ168" s="602"/>
      <c r="AR168" s="602"/>
      <c r="AS168" s="602"/>
      <c r="AT168" s="602"/>
      <c r="AU168" s="602"/>
      <c r="AV168" s="602"/>
      <c r="AW168" s="602"/>
      <c r="AX168" s="602"/>
      <c r="AY168" s="602"/>
      <c r="AZ168" s="602"/>
      <c r="BA168" s="602"/>
      <c r="BB168" s="602"/>
      <c r="BC168" s="602"/>
      <c r="BD168" s="602"/>
      <c r="BE168" s="602"/>
      <c r="BF168" s="602"/>
      <c r="BG168" s="602"/>
      <c r="BH168" s="602"/>
      <c r="BI168" s="602"/>
      <c r="BJ168" s="602"/>
      <c r="BK168" s="602"/>
      <c r="BL168" s="602"/>
    </row>
    <row r="169" spans="1:64" x14ac:dyDescent="0.2">
      <c r="A169" s="598"/>
      <c r="B169" s="602"/>
      <c r="C169" s="945" t="s">
        <v>157</v>
      </c>
      <c r="D169" s="946"/>
      <c r="E169" s="946"/>
      <c r="F169" s="947"/>
      <c r="G169" s="947"/>
      <c r="H169" s="948"/>
      <c r="I169" s="637">
        <f>SUM(I161:I168)</f>
        <v>0</v>
      </c>
      <c r="T169" s="602"/>
      <c r="U169" s="602"/>
      <c r="V169" s="602"/>
      <c r="W169" s="602"/>
      <c r="X169" s="602"/>
      <c r="Y169" s="602"/>
      <c r="Z169" s="602"/>
      <c r="AA169" s="602"/>
      <c r="AB169" s="602"/>
      <c r="AC169" s="602"/>
      <c r="AD169" s="602"/>
      <c r="AE169" s="602"/>
      <c r="AF169" s="602"/>
      <c r="AG169" s="602"/>
      <c r="AH169" s="602"/>
      <c r="AI169" s="602"/>
      <c r="AJ169" s="602"/>
      <c r="AK169" s="602"/>
      <c r="AL169" s="602"/>
      <c r="AM169" s="602"/>
      <c r="AN169" s="602"/>
      <c r="AO169" s="602"/>
      <c r="AP169" s="602"/>
      <c r="AQ169" s="602"/>
      <c r="AR169" s="602"/>
      <c r="AS169" s="602"/>
      <c r="AT169" s="602"/>
      <c r="AU169" s="602"/>
      <c r="AV169" s="602"/>
      <c r="AW169" s="602"/>
      <c r="AX169" s="602"/>
      <c r="AY169" s="602"/>
      <c r="AZ169" s="602"/>
      <c r="BA169" s="602"/>
      <c r="BB169" s="602"/>
      <c r="BC169" s="602"/>
      <c r="BD169" s="602"/>
      <c r="BE169" s="602"/>
      <c r="BF169" s="602"/>
      <c r="BG169" s="602"/>
      <c r="BH169" s="602"/>
      <c r="BI169" s="602"/>
      <c r="BJ169" s="602"/>
      <c r="BK169" s="602"/>
      <c r="BL169" s="602"/>
    </row>
    <row r="170" spans="1:64" ht="15.75" x14ac:dyDescent="0.25">
      <c r="A170" s="598"/>
      <c r="B170" s="602"/>
      <c r="C170" s="709" t="s">
        <v>10</v>
      </c>
      <c r="D170" s="710" t="s">
        <v>103</v>
      </c>
      <c r="E170" s="711" t="s">
        <v>56</v>
      </c>
      <c r="F170" s="712"/>
      <c r="G170" s="712"/>
      <c r="H170" s="713"/>
      <c r="I170" s="714">
        <f>I169+I159+I141</f>
        <v>0</v>
      </c>
      <c r="T170" s="602"/>
      <c r="U170" s="602"/>
      <c r="V170" s="602"/>
      <c r="W170" s="602"/>
      <c r="X170" s="602"/>
      <c r="Y170" s="602"/>
      <c r="Z170" s="602"/>
      <c r="AA170" s="602"/>
      <c r="AB170" s="602"/>
      <c r="AC170" s="602"/>
      <c r="AD170" s="602"/>
      <c r="AE170" s="602"/>
      <c r="AF170" s="602"/>
      <c r="AG170" s="602"/>
      <c r="AH170" s="602"/>
      <c r="AI170" s="602"/>
      <c r="AJ170" s="602"/>
      <c r="AK170" s="602"/>
      <c r="AL170" s="602"/>
      <c r="AM170" s="602"/>
      <c r="AN170" s="602"/>
      <c r="AO170" s="602"/>
      <c r="AP170" s="602"/>
      <c r="AQ170" s="602"/>
      <c r="AR170" s="602"/>
      <c r="AS170" s="602"/>
      <c r="AT170" s="602"/>
      <c r="AU170" s="602"/>
      <c r="AV170" s="602"/>
      <c r="AW170" s="602"/>
      <c r="AX170" s="602"/>
      <c r="AY170" s="602"/>
      <c r="AZ170" s="602"/>
      <c r="BA170" s="602"/>
      <c r="BB170" s="602"/>
      <c r="BC170" s="602"/>
      <c r="BD170" s="602"/>
      <c r="BE170" s="602"/>
      <c r="BF170" s="602"/>
      <c r="BG170" s="602"/>
      <c r="BH170" s="602"/>
      <c r="BI170" s="602"/>
      <c r="BJ170" s="602"/>
      <c r="BK170" s="602"/>
      <c r="BL170" s="602"/>
    </row>
    <row r="171" spans="1:64" ht="4.5" customHeight="1" x14ac:dyDescent="0.25">
      <c r="B171" s="602"/>
      <c r="C171" s="631"/>
      <c r="D171" s="631"/>
      <c r="E171" s="632"/>
      <c r="F171" s="633"/>
      <c r="G171" s="633"/>
      <c r="H171" s="633"/>
      <c r="I171" s="634"/>
    </row>
    <row r="172" spans="1:64" ht="15.75" x14ac:dyDescent="0.2">
      <c r="B172" s="602"/>
      <c r="C172" s="450">
        <v>3</v>
      </c>
      <c r="D172" s="367" t="s">
        <v>104</v>
      </c>
      <c r="E172" s="876" t="s">
        <v>77</v>
      </c>
      <c r="F172" s="877"/>
      <c r="G172" s="877"/>
      <c r="H172" s="877"/>
      <c r="I172" s="878"/>
    </row>
    <row r="173" spans="1:64" ht="40.9" customHeight="1" x14ac:dyDescent="0.2">
      <c r="B173" s="602"/>
      <c r="C173" s="610" t="s">
        <v>155</v>
      </c>
      <c r="D173" s="611" t="s">
        <v>105</v>
      </c>
      <c r="E173" s="611" t="s">
        <v>40</v>
      </c>
      <c r="F173" s="612" t="s">
        <v>175</v>
      </c>
      <c r="G173" s="610" t="s">
        <v>174</v>
      </c>
      <c r="H173" s="369" t="s">
        <v>176</v>
      </c>
      <c r="I173" s="613" t="s">
        <v>156</v>
      </c>
    </row>
    <row r="174" spans="1:64" x14ac:dyDescent="0.2">
      <c r="B174" s="602"/>
      <c r="C174" s="612" t="s">
        <v>41</v>
      </c>
      <c r="D174" s="612" t="s">
        <v>42</v>
      </c>
      <c r="E174" s="614" t="s">
        <v>43</v>
      </c>
      <c r="F174" s="497" t="s">
        <v>44</v>
      </c>
      <c r="G174" s="615" t="s">
        <v>45</v>
      </c>
      <c r="H174" s="371" t="s">
        <v>46</v>
      </c>
      <c r="I174" s="616" t="s">
        <v>47</v>
      </c>
    </row>
    <row r="175" spans="1:64" ht="15.75" x14ac:dyDescent="0.25">
      <c r="C175" s="760">
        <v>3.1</v>
      </c>
      <c r="D175" s="761" t="s">
        <v>153</v>
      </c>
      <c r="E175" s="762" t="s">
        <v>154</v>
      </c>
      <c r="F175" s="762"/>
      <c r="G175" s="762"/>
      <c r="H175" s="762"/>
      <c r="I175" s="762"/>
      <c r="T175" s="602"/>
      <c r="U175" s="602"/>
      <c r="V175" s="602"/>
      <c r="W175" s="602"/>
      <c r="X175" s="602"/>
      <c r="Y175" s="602"/>
      <c r="Z175" s="602"/>
      <c r="AA175" s="602"/>
      <c r="AB175" s="602"/>
      <c r="AC175" s="602"/>
      <c r="AD175" s="602"/>
      <c r="AE175" s="602"/>
      <c r="AF175" s="602"/>
      <c r="AG175" s="602"/>
      <c r="AH175" s="602"/>
      <c r="AI175" s="602"/>
      <c r="AJ175" s="602"/>
      <c r="AK175" s="602"/>
      <c r="AL175" s="602"/>
      <c r="AM175" s="602"/>
      <c r="AN175" s="602"/>
      <c r="AO175" s="602"/>
      <c r="AP175" s="602"/>
      <c r="AQ175" s="602"/>
      <c r="AR175" s="602"/>
      <c r="AS175" s="602"/>
      <c r="AT175" s="602"/>
      <c r="AU175" s="602"/>
      <c r="AV175" s="602"/>
      <c r="AW175" s="602"/>
      <c r="AX175" s="602"/>
      <c r="AY175" s="602"/>
      <c r="AZ175" s="602"/>
      <c r="BA175" s="602"/>
      <c r="BB175" s="602"/>
      <c r="BC175" s="602"/>
      <c r="BD175" s="602"/>
      <c r="BE175" s="602"/>
      <c r="BF175" s="602"/>
      <c r="BG175" s="602"/>
      <c r="BH175" s="602"/>
      <c r="BI175" s="602"/>
      <c r="BJ175" s="602"/>
      <c r="BK175" s="602"/>
      <c r="BL175" s="602"/>
    </row>
    <row r="176" spans="1:64" ht="25.5" x14ac:dyDescent="0.3">
      <c r="C176" s="139" t="s">
        <v>11</v>
      </c>
      <c r="D176" s="465" t="s">
        <v>964</v>
      </c>
      <c r="E176" s="763" t="s">
        <v>965</v>
      </c>
      <c r="F176" s="139" t="s">
        <v>173</v>
      </c>
      <c r="G176" s="140">
        <v>1</v>
      </c>
      <c r="H176" s="476"/>
      <c r="I176" s="466">
        <f>H176*G176</f>
        <v>0</v>
      </c>
      <c r="J176" s="764"/>
      <c r="K176" s="765"/>
      <c r="T176" s="602"/>
      <c r="U176" s="602"/>
      <c r="V176" s="602"/>
      <c r="W176" s="602"/>
      <c r="X176" s="602"/>
      <c r="Y176" s="602"/>
      <c r="Z176" s="602"/>
      <c r="AA176" s="602"/>
      <c r="AB176" s="602"/>
      <c r="AC176" s="602"/>
      <c r="AD176" s="602"/>
      <c r="AE176" s="602"/>
      <c r="AF176" s="602"/>
      <c r="AG176" s="602"/>
      <c r="AH176" s="602"/>
      <c r="AI176" s="602"/>
      <c r="AJ176" s="602"/>
      <c r="AK176" s="602"/>
      <c r="AL176" s="602"/>
      <c r="AM176" s="602"/>
      <c r="AN176" s="602"/>
      <c r="AO176" s="602"/>
      <c r="AP176" s="602"/>
      <c r="AQ176" s="602"/>
      <c r="AR176" s="602"/>
      <c r="AS176" s="602"/>
      <c r="AT176" s="602"/>
      <c r="AU176" s="602"/>
      <c r="AV176" s="602"/>
      <c r="AW176" s="602"/>
      <c r="AX176" s="602"/>
      <c r="AY176" s="602"/>
      <c r="AZ176" s="602"/>
      <c r="BA176" s="602"/>
      <c r="BB176" s="602"/>
      <c r="BC176" s="602"/>
      <c r="BD176" s="602"/>
      <c r="BE176" s="602"/>
      <c r="BF176" s="602"/>
      <c r="BG176" s="602"/>
      <c r="BH176" s="602"/>
      <c r="BI176" s="602"/>
      <c r="BJ176" s="602"/>
      <c r="BK176" s="602"/>
      <c r="BL176" s="602"/>
    </row>
    <row r="177" spans="3:64" ht="138.75" customHeight="1" x14ac:dyDescent="0.2">
      <c r="C177" s="139" t="s">
        <v>12</v>
      </c>
      <c r="D177" s="763" t="s">
        <v>488</v>
      </c>
      <c r="E177" s="763" t="s">
        <v>489</v>
      </c>
      <c r="F177" s="139" t="s">
        <v>151</v>
      </c>
      <c r="G177" s="140">
        <v>49</v>
      </c>
      <c r="H177" s="476"/>
      <c r="I177" s="466">
        <f t="shared" ref="I177:I182" si="6">H177*G177</f>
        <v>0</v>
      </c>
      <c r="K177" s="765"/>
      <c r="T177" s="602"/>
      <c r="U177" s="602"/>
      <c r="V177" s="602"/>
      <c r="W177" s="602"/>
      <c r="X177" s="602"/>
      <c r="Y177" s="602"/>
      <c r="Z177" s="602"/>
      <c r="AA177" s="602"/>
      <c r="AB177" s="602"/>
      <c r="AC177" s="602"/>
      <c r="AD177" s="602"/>
      <c r="AE177" s="602"/>
      <c r="AF177" s="602"/>
      <c r="AG177" s="602"/>
      <c r="AH177" s="602"/>
      <c r="AI177" s="602"/>
      <c r="AJ177" s="602"/>
      <c r="AK177" s="602"/>
      <c r="AL177" s="602"/>
      <c r="AM177" s="602"/>
      <c r="AN177" s="602"/>
      <c r="AO177" s="602"/>
      <c r="AP177" s="602"/>
      <c r="AQ177" s="602"/>
      <c r="AR177" s="602"/>
      <c r="AS177" s="602"/>
      <c r="AT177" s="602"/>
      <c r="AU177" s="602"/>
      <c r="AV177" s="602"/>
      <c r="AW177" s="602"/>
      <c r="AX177" s="602"/>
      <c r="AY177" s="602"/>
      <c r="AZ177" s="602"/>
      <c r="BA177" s="602"/>
      <c r="BB177" s="602"/>
      <c r="BC177" s="602"/>
      <c r="BD177" s="602"/>
      <c r="BE177" s="602"/>
      <c r="BF177" s="602"/>
      <c r="BG177" s="602"/>
      <c r="BH177" s="602"/>
      <c r="BI177" s="602"/>
      <c r="BJ177" s="602"/>
      <c r="BK177" s="602"/>
      <c r="BL177" s="602"/>
    </row>
    <row r="178" spans="3:64" ht="51" x14ac:dyDescent="0.2">
      <c r="C178" s="139" t="s">
        <v>13</v>
      </c>
      <c r="D178" s="465" t="s">
        <v>966</v>
      </c>
      <c r="E178" s="465" t="s">
        <v>967</v>
      </c>
      <c r="F178" s="139" t="s">
        <v>151</v>
      </c>
      <c r="G178" s="140">
        <v>49</v>
      </c>
      <c r="H178" s="476"/>
      <c r="I178" s="466">
        <f t="shared" si="6"/>
        <v>0</v>
      </c>
      <c r="K178" s="765"/>
      <c r="T178" s="602"/>
      <c r="U178" s="602"/>
      <c r="V178" s="602"/>
      <c r="W178" s="602"/>
      <c r="X178" s="602"/>
      <c r="Y178" s="602"/>
      <c r="Z178" s="602"/>
      <c r="AA178" s="602"/>
      <c r="AB178" s="602"/>
      <c r="AC178" s="602"/>
      <c r="AD178" s="602"/>
      <c r="AE178" s="602"/>
      <c r="AF178" s="602"/>
      <c r="AG178" s="602"/>
      <c r="AH178" s="602"/>
      <c r="AI178" s="602"/>
      <c r="AJ178" s="602"/>
      <c r="AK178" s="602"/>
      <c r="AL178" s="602"/>
      <c r="AM178" s="602"/>
      <c r="AN178" s="602"/>
      <c r="AO178" s="602"/>
      <c r="AP178" s="602"/>
      <c r="AQ178" s="602"/>
      <c r="AR178" s="602"/>
      <c r="AS178" s="602"/>
      <c r="AT178" s="602"/>
      <c r="AU178" s="602"/>
      <c r="AV178" s="602"/>
      <c r="AW178" s="602"/>
      <c r="AX178" s="602"/>
      <c r="AY178" s="602"/>
      <c r="AZ178" s="602"/>
      <c r="BA178" s="602"/>
      <c r="BB178" s="602"/>
      <c r="BC178" s="602"/>
      <c r="BD178" s="602"/>
      <c r="BE178" s="602"/>
      <c r="BF178" s="602"/>
      <c r="BG178" s="602"/>
      <c r="BH178" s="602"/>
      <c r="BI178" s="602"/>
      <c r="BJ178" s="602"/>
      <c r="BK178" s="602"/>
      <c r="BL178" s="602"/>
    </row>
    <row r="179" spans="3:64" ht="38.25" x14ac:dyDescent="0.2">
      <c r="C179" s="139" t="s">
        <v>19</v>
      </c>
      <c r="D179" s="465" t="s">
        <v>968</v>
      </c>
      <c r="E179" s="465" t="s">
        <v>969</v>
      </c>
      <c r="F179" s="139" t="s">
        <v>173</v>
      </c>
      <c r="G179" s="659">
        <v>1</v>
      </c>
      <c r="H179" s="466"/>
      <c r="I179" s="466">
        <f t="shared" si="6"/>
        <v>0</v>
      </c>
      <c r="K179" s="765"/>
      <c r="T179" s="602"/>
      <c r="U179" s="602"/>
      <c r="V179" s="602"/>
      <c r="W179" s="602"/>
      <c r="X179" s="602"/>
      <c r="Y179" s="602"/>
      <c r="Z179" s="602"/>
      <c r="AA179" s="602"/>
      <c r="AB179" s="602"/>
      <c r="AC179" s="602"/>
      <c r="AD179" s="602"/>
      <c r="AE179" s="602"/>
      <c r="AF179" s="602"/>
      <c r="AG179" s="602"/>
      <c r="AH179" s="602"/>
      <c r="AI179" s="602"/>
      <c r="AJ179" s="602"/>
      <c r="AK179" s="602"/>
      <c r="AL179" s="602"/>
      <c r="AM179" s="602"/>
      <c r="AN179" s="602"/>
      <c r="AO179" s="602"/>
      <c r="AP179" s="602"/>
      <c r="AQ179" s="602"/>
      <c r="AR179" s="602"/>
      <c r="AS179" s="602"/>
      <c r="AT179" s="602"/>
      <c r="AU179" s="602"/>
      <c r="AV179" s="602"/>
      <c r="AW179" s="602"/>
      <c r="AX179" s="602"/>
      <c r="AY179" s="602"/>
      <c r="AZ179" s="602"/>
      <c r="BA179" s="602"/>
      <c r="BB179" s="602"/>
      <c r="BC179" s="602"/>
      <c r="BD179" s="602"/>
      <c r="BE179" s="602"/>
      <c r="BF179" s="602"/>
      <c r="BG179" s="602"/>
      <c r="BH179" s="602"/>
      <c r="BI179" s="602"/>
      <c r="BJ179" s="602"/>
      <c r="BK179" s="602"/>
      <c r="BL179" s="602"/>
    </row>
    <row r="180" spans="3:64" ht="25.5" x14ac:dyDescent="0.2">
      <c r="C180" s="139" t="s">
        <v>162</v>
      </c>
      <c r="D180" s="465" t="s">
        <v>970</v>
      </c>
      <c r="E180" s="465" t="s">
        <v>971</v>
      </c>
      <c r="F180" s="139" t="s">
        <v>173</v>
      </c>
      <c r="G180" s="659">
        <v>1</v>
      </c>
      <c r="H180" s="466"/>
      <c r="I180" s="466">
        <f t="shared" si="6"/>
        <v>0</v>
      </c>
      <c r="K180" s="765"/>
      <c r="T180" s="602"/>
      <c r="U180" s="602"/>
      <c r="V180" s="602"/>
      <c r="W180" s="602"/>
      <c r="X180" s="602"/>
      <c r="Y180" s="602"/>
      <c r="Z180" s="602"/>
      <c r="AA180" s="602"/>
      <c r="AB180" s="602"/>
      <c r="AC180" s="602"/>
      <c r="AD180" s="602"/>
      <c r="AE180" s="602"/>
      <c r="AF180" s="602"/>
      <c r="AG180" s="602"/>
      <c r="AH180" s="602"/>
      <c r="AI180" s="602"/>
      <c r="AJ180" s="602"/>
      <c r="AK180" s="602"/>
      <c r="AL180" s="602"/>
      <c r="AM180" s="602"/>
      <c r="AN180" s="602"/>
      <c r="AO180" s="602"/>
      <c r="AP180" s="602"/>
      <c r="AQ180" s="602"/>
      <c r="AR180" s="602"/>
      <c r="AS180" s="602"/>
      <c r="AT180" s="602"/>
      <c r="AU180" s="602"/>
      <c r="AV180" s="602"/>
      <c r="AW180" s="602"/>
      <c r="AX180" s="602"/>
      <c r="AY180" s="602"/>
      <c r="AZ180" s="602"/>
      <c r="BA180" s="602"/>
      <c r="BB180" s="602"/>
      <c r="BC180" s="602"/>
      <c r="BD180" s="602"/>
      <c r="BE180" s="602"/>
      <c r="BF180" s="602"/>
      <c r="BG180" s="602"/>
      <c r="BH180" s="602"/>
      <c r="BI180" s="602"/>
      <c r="BJ180" s="602"/>
      <c r="BK180" s="602"/>
      <c r="BL180" s="602"/>
    </row>
    <row r="181" spans="3:64" ht="16.5" x14ac:dyDescent="0.3">
      <c r="C181" s="139" t="s">
        <v>163</v>
      </c>
      <c r="D181" s="465" t="s">
        <v>972</v>
      </c>
      <c r="E181" s="465" t="s">
        <v>909</v>
      </c>
      <c r="F181" s="139" t="s">
        <v>173</v>
      </c>
      <c r="G181" s="659">
        <v>1</v>
      </c>
      <c r="H181" s="466"/>
      <c r="I181" s="466">
        <f t="shared" si="6"/>
        <v>0</v>
      </c>
      <c r="J181" s="764"/>
      <c r="K181" s="765"/>
      <c r="T181" s="602"/>
      <c r="U181" s="602"/>
      <c r="V181" s="602"/>
      <c r="W181" s="602"/>
      <c r="X181" s="602"/>
      <c r="Y181" s="602"/>
      <c r="Z181" s="602"/>
      <c r="AA181" s="602"/>
      <c r="AB181" s="602"/>
      <c r="AC181" s="602"/>
      <c r="AD181" s="602"/>
      <c r="AE181" s="602"/>
      <c r="AF181" s="602"/>
      <c r="AG181" s="602"/>
      <c r="AH181" s="602"/>
      <c r="AI181" s="602"/>
      <c r="AJ181" s="602"/>
      <c r="AK181" s="602"/>
      <c r="AL181" s="602"/>
      <c r="AM181" s="602"/>
      <c r="AN181" s="602"/>
      <c r="AO181" s="602"/>
      <c r="AP181" s="602"/>
      <c r="AQ181" s="602"/>
      <c r="AR181" s="602"/>
      <c r="AS181" s="602"/>
      <c r="AT181" s="602"/>
      <c r="AU181" s="602"/>
      <c r="AV181" s="602"/>
      <c r="AW181" s="602"/>
      <c r="AX181" s="602"/>
      <c r="AY181" s="602"/>
      <c r="AZ181" s="602"/>
      <c r="BA181" s="602"/>
      <c r="BB181" s="602"/>
      <c r="BC181" s="602"/>
      <c r="BD181" s="602"/>
      <c r="BE181" s="602"/>
      <c r="BF181" s="602"/>
      <c r="BG181" s="602"/>
      <c r="BH181" s="602"/>
      <c r="BI181" s="602"/>
      <c r="BJ181" s="602"/>
      <c r="BK181" s="602"/>
      <c r="BL181" s="602"/>
    </row>
    <row r="182" spans="3:64" ht="25.5" x14ac:dyDescent="0.2">
      <c r="C182" s="139" t="s">
        <v>293</v>
      </c>
      <c r="D182" s="465" t="s">
        <v>152</v>
      </c>
      <c r="E182" s="465" t="s">
        <v>61</v>
      </c>
      <c r="F182" s="139" t="s">
        <v>151</v>
      </c>
      <c r="G182" s="659">
        <v>8</v>
      </c>
      <c r="H182" s="466"/>
      <c r="I182" s="466">
        <f t="shared" si="6"/>
        <v>0</v>
      </c>
      <c r="K182" s="765"/>
      <c r="T182" s="602"/>
      <c r="U182" s="602"/>
      <c r="V182" s="602"/>
      <c r="W182" s="602"/>
      <c r="X182" s="602"/>
      <c r="Y182" s="602"/>
      <c r="Z182" s="602"/>
      <c r="AA182" s="602"/>
      <c r="AB182" s="602"/>
      <c r="AC182" s="602"/>
      <c r="AD182" s="602"/>
      <c r="AE182" s="602"/>
      <c r="AF182" s="602"/>
      <c r="AG182" s="602"/>
      <c r="AH182" s="602"/>
      <c r="AI182" s="602"/>
      <c r="AJ182" s="602"/>
      <c r="AK182" s="602"/>
      <c r="AL182" s="602"/>
      <c r="AM182" s="602"/>
      <c r="AN182" s="602"/>
      <c r="AO182" s="602"/>
      <c r="AP182" s="602"/>
      <c r="AQ182" s="602"/>
      <c r="AR182" s="602"/>
      <c r="AS182" s="602"/>
      <c r="AT182" s="602"/>
      <c r="AU182" s="602"/>
      <c r="AV182" s="602"/>
      <c r="AW182" s="602"/>
      <c r="AX182" s="602"/>
      <c r="AY182" s="602"/>
      <c r="AZ182" s="602"/>
      <c r="BA182" s="602"/>
      <c r="BB182" s="602"/>
      <c r="BC182" s="602"/>
      <c r="BD182" s="602"/>
      <c r="BE182" s="602"/>
      <c r="BF182" s="602"/>
      <c r="BG182" s="602"/>
      <c r="BH182" s="602"/>
      <c r="BI182" s="602"/>
      <c r="BJ182" s="602"/>
      <c r="BK182" s="602"/>
      <c r="BL182" s="602"/>
    </row>
    <row r="183" spans="3:64" x14ac:dyDescent="0.2">
      <c r="C183" s="1007" t="s">
        <v>157</v>
      </c>
      <c r="D183" s="1008"/>
      <c r="E183" s="1008"/>
      <c r="F183" s="1008"/>
      <c r="G183" s="1008"/>
      <c r="H183" s="1009"/>
      <c r="I183" s="640">
        <f>SUM(I176:I182)</f>
        <v>0</v>
      </c>
      <c r="K183" s="765"/>
      <c r="T183" s="602"/>
      <c r="U183" s="602"/>
      <c r="V183" s="602"/>
      <c r="W183" s="602"/>
      <c r="X183" s="602"/>
      <c r="Y183" s="602"/>
      <c r="Z183" s="602"/>
      <c r="AA183" s="602"/>
      <c r="AB183" s="602"/>
      <c r="AC183" s="602"/>
      <c r="AD183" s="602"/>
      <c r="AE183" s="602"/>
      <c r="AF183" s="602"/>
      <c r="AG183" s="602"/>
      <c r="AH183" s="602"/>
      <c r="AI183" s="602"/>
      <c r="AJ183" s="602"/>
      <c r="AK183" s="602"/>
      <c r="AL183" s="602"/>
      <c r="AM183" s="602"/>
      <c r="AN183" s="602"/>
      <c r="AO183" s="602"/>
      <c r="AP183" s="602"/>
      <c r="AQ183" s="602"/>
      <c r="AR183" s="602"/>
      <c r="AS183" s="602"/>
      <c r="AT183" s="602"/>
      <c r="AU183" s="602"/>
      <c r="AV183" s="602"/>
      <c r="AW183" s="602"/>
      <c r="AX183" s="602"/>
      <c r="AY183" s="602"/>
      <c r="AZ183" s="602"/>
      <c r="BA183" s="602"/>
      <c r="BB183" s="602"/>
      <c r="BC183" s="602"/>
      <c r="BD183" s="602"/>
      <c r="BE183" s="602"/>
      <c r="BF183" s="602"/>
      <c r="BG183" s="602"/>
      <c r="BH183" s="602"/>
      <c r="BI183" s="602"/>
      <c r="BJ183" s="602"/>
      <c r="BK183" s="602"/>
      <c r="BL183" s="602"/>
    </row>
    <row r="184" spans="3:64" ht="15.75" x14ac:dyDescent="0.25">
      <c r="C184" s="766">
        <v>3.2</v>
      </c>
      <c r="D184" s="767" t="s">
        <v>158</v>
      </c>
      <c r="E184" s="1010" t="s">
        <v>159</v>
      </c>
      <c r="F184" s="1011"/>
      <c r="G184" s="1011"/>
      <c r="H184" s="1011"/>
      <c r="I184" s="1012"/>
      <c r="K184" s="765"/>
      <c r="T184" s="602"/>
      <c r="U184" s="602"/>
      <c r="V184" s="602"/>
      <c r="W184" s="602"/>
      <c r="X184" s="602"/>
      <c r="Y184" s="602"/>
      <c r="Z184" s="602"/>
      <c r="AA184" s="602"/>
      <c r="AB184" s="602"/>
      <c r="AC184" s="602"/>
      <c r="AD184" s="602"/>
      <c r="AE184" s="602"/>
      <c r="AF184" s="602"/>
      <c r="AG184" s="602"/>
      <c r="AH184" s="602"/>
      <c r="AI184" s="602"/>
      <c r="AJ184" s="602"/>
      <c r="AK184" s="602"/>
      <c r="AL184" s="602"/>
      <c r="AM184" s="602"/>
      <c r="AN184" s="602"/>
      <c r="AO184" s="602"/>
      <c r="AP184" s="602"/>
      <c r="AQ184" s="602"/>
      <c r="AR184" s="602"/>
      <c r="AS184" s="602"/>
      <c r="AT184" s="602"/>
      <c r="AU184" s="602"/>
      <c r="AV184" s="602"/>
      <c r="AW184" s="602"/>
      <c r="AX184" s="602"/>
      <c r="AY184" s="602"/>
      <c r="AZ184" s="602"/>
      <c r="BA184" s="602"/>
      <c r="BB184" s="602"/>
      <c r="BC184" s="602"/>
      <c r="BD184" s="602"/>
      <c r="BE184" s="602"/>
      <c r="BF184" s="602"/>
      <c r="BG184" s="602"/>
      <c r="BH184" s="602"/>
      <c r="BI184" s="602"/>
      <c r="BJ184" s="602"/>
      <c r="BK184" s="602"/>
      <c r="BL184" s="602"/>
    </row>
    <row r="185" spans="3:64" ht="25.5" x14ac:dyDescent="0.2">
      <c r="C185" s="232" t="s">
        <v>18</v>
      </c>
      <c r="D185" s="143" t="s">
        <v>481</v>
      </c>
      <c r="E185" s="349" t="s">
        <v>482</v>
      </c>
      <c r="F185" s="233" t="s">
        <v>82</v>
      </c>
      <c r="G185" s="234">
        <v>1</v>
      </c>
      <c r="H185" s="235"/>
      <c r="I185" s="458">
        <f>H185*G185</f>
        <v>0</v>
      </c>
      <c r="K185" s="765"/>
      <c r="T185" s="602"/>
      <c r="U185" s="602"/>
      <c r="V185" s="602"/>
      <c r="W185" s="602"/>
      <c r="X185" s="602"/>
      <c r="Y185" s="602"/>
      <c r="Z185" s="602"/>
      <c r="AA185" s="602"/>
      <c r="AB185" s="602"/>
      <c r="AC185" s="602"/>
      <c r="AD185" s="602"/>
      <c r="AE185" s="602"/>
      <c r="AF185" s="602"/>
      <c r="AG185" s="602"/>
      <c r="AH185" s="602"/>
      <c r="AI185" s="602"/>
      <c r="AJ185" s="602"/>
      <c r="AK185" s="602"/>
      <c r="AL185" s="602"/>
      <c r="AM185" s="602"/>
      <c r="AN185" s="602"/>
      <c r="AO185" s="602"/>
      <c r="AP185" s="602"/>
      <c r="AQ185" s="602"/>
      <c r="AR185" s="602"/>
      <c r="AS185" s="602"/>
      <c r="AT185" s="602"/>
      <c r="AU185" s="602"/>
      <c r="AV185" s="602"/>
      <c r="AW185" s="602"/>
      <c r="AX185" s="602"/>
      <c r="AY185" s="602"/>
      <c r="AZ185" s="602"/>
      <c r="BA185" s="602"/>
      <c r="BB185" s="602"/>
      <c r="BC185" s="602"/>
      <c r="BD185" s="602"/>
      <c r="BE185" s="602"/>
      <c r="BF185" s="602"/>
      <c r="BG185" s="602"/>
      <c r="BH185" s="602"/>
      <c r="BI185" s="602"/>
      <c r="BJ185" s="602"/>
      <c r="BK185" s="602"/>
      <c r="BL185" s="602"/>
    </row>
    <row r="186" spans="3:64" ht="153" x14ac:dyDescent="0.2">
      <c r="C186" s="232" t="s">
        <v>483</v>
      </c>
      <c r="D186" s="143" t="s">
        <v>973</v>
      </c>
      <c r="E186" s="143" t="s">
        <v>974</v>
      </c>
      <c r="F186" s="266" t="s">
        <v>151</v>
      </c>
      <c r="G186" s="234">
        <v>1</v>
      </c>
      <c r="H186" s="248"/>
      <c r="I186" s="458">
        <f>H186*G186</f>
        <v>0</v>
      </c>
      <c r="K186" s="765"/>
      <c r="T186" s="602"/>
      <c r="U186" s="602"/>
      <c r="V186" s="602"/>
      <c r="W186" s="602"/>
      <c r="X186" s="602"/>
      <c r="Y186" s="602"/>
      <c r="Z186" s="602"/>
      <c r="AA186" s="602"/>
      <c r="AB186" s="602"/>
      <c r="AC186" s="602"/>
      <c r="AD186" s="602"/>
      <c r="AE186" s="602"/>
      <c r="AF186" s="602"/>
      <c r="AG186" s="602"/>
      <c r="AH186" s="602"/>
      <c r="AI186" s="602"/>
      <c r="AJ186" s="602"/>
      <c r="AK186" s="602"/>
      <c r="AL186" s="602"/>
      <c r="AM186" s="602"/>
      <c r="AN186" s="602"/>
      <c r="AO186" s="602"/>
      <c r="AP186" s="602"/>
      <c r="AQ186" s="602"/>
      <c r="AR186" s="602"/>
      <c r="AS186" s="602"/>
      <c r="AT186" s="602"/>
      <c r="AU186" s="602"/>
      <c r="AV186" s="602"/>
      <c r="AW186" s="602"/>
      <c r="AX186" s="602"/>
      <c r="AY186" s="602"/>
      <c r="AZ186" s="602"/>
      <c r="BA186" s="602"/>
      <c r="BB186" s="602"/>
      <c r="BC186" s="602"/>
      <c r="BD186" s="602"/>
      <c r="BE186" s="602"/>
      <c r="BF186" s="602"/>
      <c r="BG186" s="602"/>
      <c r="BH186" s="602"/>
      <c r="BI186" s="602"/>
      <c r="BJ186" s="602"/>
      <c r="BK186" s="602"/>
      <c r="BL186" s="602"/>
    </row>
    <row r="187" spans="3:64" ht="102" x14ac:dyDescent="0.25">
      <c r="C187" s="232" t="s">
        <v>164</v>
      </c>
      <c r="D187" s="143" t="s">
        <v>572</v>
      </c>
      <c r="E187" s="475" t="s">
        <v>791</v>
      </c>
      <c r="F187" s="233" t="s">
        <v>3</v>
      </c>
      <c r="G187" s="234">
        <v>2</v>
      </c>
      <c r="H187" s="248"/>
      <c r="I187" s="458">
        <f>H187*G187</f>
        <v>0</v>
      </c>
      <c r="J187" s="768"/>
      <c r="K187" s="765"/>
      <c r="T187" s="602"/>
      <c r="U187" s="602"/>
      <c r="V187" s="602"/>
      <c r="W187" s="602"/>
      <c r="X187" s="602"/>
      <c r="Y187" s="602"/>
      <c r="Z187" s="602"/>
      <c r="AA187" s="602"/>
      <c r="AB187" s="602"/>
      <c r="AC187" s="602"/>
      <c r="AD187" s="602"/>
      <c r="AE187" s="602"/>
      <c r="AF187" s="602"/>
      <c r="AG187" s="602"/>
      <c r="AH187" s="602"/>
      <c r="AI187" s="602"/>
      <c r="AJ187" s="602"/>
      <c r="AK187" s="602"/>
      <c r="AL187" s="602"/>
      <c r="AM187" s="602"/>
      <c r="AN187" s="602"/>
      <c r="AO187" s="602"/>
      <c r="AP187" s="602"/>
      <c r="AQ187" s="602"/>
      <c r="AR187" s="602"/>
      <c r="AS187" s="602"/>
      <c r="AT187" s="602"/>
      <c r="AU187" s="602"/>
      <c r="AV187" s="602"/>
      <c r="AW187" s="602"/>
      <c r="AX187" s="602"/>
      <c r="AY187" s="602"/>
      <c r="AZ187" s="602"/>
      <c r="BA187" s="602"/>
      <c r="BB187" s="602"/>
      <c r="BC187" s="602"/>
      <c r="BD187" s="602"/>
      <c r="BE187" s="602"/>
      <c r="BF187" s="602"/>
      <c r="BG187" s="602"/>
      <c r="BH187" s="602"/>
      <c r="BI187" s="602"/>
      <c r="BJ187" s="602"/>
      <c r="BK187" s="602"/>
      <c r="BL187" s="602"/>
    </row>
    <row r="188" spans="3:64" ht="25.5" x14ac:dyDescent="0.25">
      <c r="C188" s="1006" t="s">
        <v>187</v>
      </c>
      <c r="D188" s="211" t="s">
        <v>188</v>
      </c>
      <c r="E188" s="250" t="s">
        <v>189</v>
      </c>
      <c r="F188" s="1013" t="s">
        <v>151</v>
      </c>
      <c r="G188" s="975">
        <v>1</v>
      </c>
      <c r="H188" s="1014"/>
      <c r="I188" s="1015">
        <f>H188*G188</f>
        <v>0</v>
      </c>
      <c r="J188" s="768"/>
      <c r="K188" s="765"/>
      <c r="T188" s="602"/>
      <c r="U188" s="602"/>
      <c r="V188" s="602"/>
      <c r="W188" s="602"/>
      <c r="X188" s="602"/>
      <c r="Y188" s="602"/>
      <c r="Z188" s="602"/>
      <c r="AA188" s="602"/>
      <c r="AB188" s="602"/>
      <c r="AC188" s="602"/>
      <c r="AD188" s="602"/>
      <c r="AE188" s="602"/>
      <c r="AF188" s="602"/>
      <c r="AG188" s="602"/>
      <c r="AH188" s="602"/>
      <c r="AI188" s="602"/>
      <c r="AJ188" s="602"/>
      <c r="AK188" s="602"/>
      <c r="AL188" s="602"/>
      <c r="AM188" s="602"/>
      <c r="AN188" s="602"/>
      <c r="AO188" s="602"/>
      <c r="AP188" s="602"/>
      <c r="AQ188" s="602"/>
      <c r="AR188" s="602"/>
      <c r="AS188" s="602"/>
      <c r="AT188" s="602"/>
      <c r="AU188" s="602"/>
      <c r="AV188" s="602"/>
      <c r="AW188" s="602"/>
      <c r="AX188" s="602"/>
      <c r="AY188" s="602"/>
      <c r="AZ188" s="602"/>
      <c r="BA188" s="602"/>
      <c r="BB188" s="602"/>
      <c r="BC188" s="602"/>
      <c r="BD188" s="602"/>
      <c r="BE188" s="602"/>
      <c r="BF188" s="602"/>
      <c r="BG188" s="602"/>
      <c r="BH188" s="602"/>
      <c r="BI188" s="602"/>
      <c r="BJ188" s="602"/>
      <c r="BK188" s="602"/>
      <c r="BL188" s="602"/>
    </row>
    <row r="189" spans="3:64" x14ac:dyDescent="0.2">
      <c r="C189" s="1006"/>
      <c r="D189" s="769" t="s">
        <v>839</v>
      </c>
      <c r="E189" s="250" t="s">
        <v>840</v>
      </c>
      <c r="F189" s="1013"/>
      <c r="G189" s="975"/>
      <c r="H189" s="1014"/>
      <c r="I189" s="1015"/>
      <c r="K189" s="765"/>
      <c r="T189" s="602"/>
      <c r="U189" s="602"/>
      <c r="V189" s="602"/>
      <c r="W189" s="602"/>
      <c r="X189" s="602"/>
      <c r="Y189" s="602"/>
      <c r="Z189" s="602"/>
      <c r="AA189" s="602"/>
      <c r="AB189" s="602"/>
      <c r="AC189" s="602"/>
      <c r="AD189" s="602"/>
      <c r="AE189" s="602"/>
      <c r="AF189" s="602"/>
      <c r="AG189" s="602"/>
      <c r="AH189" s="602"/>
      <c r="AI189" s="602"/>
      <c r="AJ189" s="602"/>
      <c r="AK189" s="602"/>
      <c r="AL189" s="602"/>
      <c r="AM189" s="602"/>
      <c r="AN189" s="602"/>
      <c r="AO189" s="602"/>
      <c r="AP189" s="602"/>
      <c r="AQ189" s="602"/>
      <c r="AR189" s="602"/>
      <c r="AS189" s="602"/>
      <c r="AT189" s="602"/>
      <c r="AU189" s="602"/>
      <c r="AV189" s="602"/>
      <c r="AW189" s="602"/>
      <c r="AX189" s="602"/>
      <c r="AY189" s="602"/>
      <c r="AZ189" s="602"/>
      <c r="BA189" s="602"/>
      <c r="BB189" s="602"/>
      <c r="BC189" s="602"/>
      <c r="BD189" s="602"/>
      <c r="BE189" s="602"/>
      <c r="BF189" s="602"/>
      <c r="BG189" s="602"/>
      <c r="BH189" s="602"/>
      <c r="BI189" s="602"/>
      <c r="BJ189" s="602"/>
      <c r="BK189" s="602"/>
      <c r="BL189" s="602"/>
    </row>
    <row r="190" spans="3:64" x14ac:dyDescent="0.2">
      <c r="C190" s="1006"/>
      <c r="D190" s="769" t="s">
        <v>579</v>
      </c>
      <c r="E190" s="250" t="s">
        <v>580</v>
      </c>
      <c r="F190" s="1013"/>
      <c r="G190" s="975"/>
      <c r="H190" s="1014"/>
      <c r="I190" s="1015"/>
      <c r="K190" s="765"/>
      <c r="T190" s="602"/>
      <c r="U190" s="602"/>
      <c r="V190" s="602"/>
      <c r="W190" s="602"/>
      <c r="X190" s="602"/>
      <c r="Y190" s="602"/>
      <c r="Z190" s="602"/>
      <c r="AA190" s="602"/>
      <c r="AB190" s="602"/>
      <c r="AC190" s="602"/>
      <c r="AD190" s="602"/>
      <c r="AE190" s="602"/>
      <c r="AF190" s="602"/>
      <c r="AG190" s="602"/>
      <c r="AH190" s="602"/>
      <c r="AI190" s="602"/>
      <c r="AJ190" s="602"/>
      <c r="AK190" s="602"/>
      <c r="AL190" s="602"/>
      <c r="AM190" s="602"/>
      <c r="AN190" s="602"/>
      <c r="AO190" s="602"/>
      <c r="AP190" s="602"/>
      <c r="AQ190" s="602"/>
      <c r="AR190" s="602"/>
      <c r="AS190" s="602"/>
      <c r="AT190" s="602"/>
      <c r="AU190" s="602"/>
      <c r="AV190" s="602"/>
      <c r="AW190" s="602"/>
      <c r="AX190" s="602"/>
      <c r="AY190" s="602"/>
      <c r="AZ190" s="602"/>
      <c r="BA190" s="602"/>
      <c r="BB190" s="602"/>
      <c r="BC190" s="602"/>
      <c r="BD190" s="602"/>
      <c r="BE190" s="602"/>
      <c r="BF190" s="602"/>
      <c r="BG190" s="602"/>
      <c r="BH190" s="602"/>
      <c r="BI190" s="602"/>
      <c r="BJ190" s="602"/>
      <c r="BK190" s="602"/>
      <c r="BL190" s="602"/>
    </row>
    <row r="191" spans="3:64" x14ac:dyDescent="0.2">
      <c r="C191" s="1006"/>
      <c r="D191" s="769" t="s">
        <v>841</v>
      </c>
      <c r="E191" s="250" t="s">
        <v>842</v>
      </c>
      <c r="F191" s="1013"/>
      <c r="G191" s="975"/>
      <c r="H191" s="1014"/>
      <c r="I191" s="1015"/>
      <c r="K191" s="765"/>
      <c r="T191" s="602"/>
      <c r="U191" s="602"/>
      <c r="V191" s="602"/>
      <c r="W191" s="602"/>
      <c r="X191" s="602"/>
      <c r="Y191" s="602"/>
      <c r="Z191" s="602"/>
      <c r="AA191" s="602"/>
      <c r="AB191" s="602"/>
      <c r="AC191" s="602"/>
      <c r="AD191" s="602"/>
      <c r="AE191" s="602"/>
      <c r="AF191" s="602"/>
      <c r="AG191" s="602"/>
      <c r="AH191" s="602"/>
      <c r="AI191" s="602"/>
      <c r="AJ191" s="602"/>
      <c r="AK191" s="602"/>
      <c r="AL191" s="602"/>
      <c r="AM191" s="602"/>
      <c r="AN191" s="602"/>
      <c r="AO191" s="602"/>
      <c r="AP191" s="602"/>
      <c r="AQ191" s="602"/>
      <c r="AR191" s="602"/>
      <c r="AS191" s="602"/>
      <c r="AT191" s="602"/>
      <c r="AU191" s="602"/>
      <c r="AV191" s="602"/>
      <c r="AW191" s="602"/>
      <c r="AX191" s="602"/>
      <c r="AY191" s="602"/>
      <c r="AZ191" s="602"/>
      <c r="BA191" s="602"/>
      <c r="BB191" s="602"/>
      <c r="BC191" s="602"/>
      <c r="BD191" s="602"/>
      <c r="BE191" s="602"/>
      <c r="BF191" s="602"/>
      <c r="BG191" s="602"/>
      <c r="BH191" s="602"/>
      <c r="BI191" s="602"/>
      <c r="BJ191" s="602"/>
      <c r="BK191" s="602"/>
      <c r="BL191" s="602"/>
    </row>
    <row r="192" spans="3:64" x14ac:dyDescent="0.2">
      <c r="C192" s="1006"/>
      <c r="D192" s="769" t="s">
        <v>190</v>
      </c>
      <c r="E192" s="250" t="s">
        <v>191</v>
      </c>
      <c r="F192" s="1013"/>
      <c r="G192" s="975"/>
      <c r="H192" s="1014"/>
      <c r="I192" s="1015"/>
      <c r="K192" s="765"/>
      <c r="T192" s="602"/>
      <c r="U192" s="602"/>
      <c r="V192" s="602"/>
      <c r="W192" s="602"/>
      <c r="X192" s="602"/>
      <c r="Y192" s="602"/>
      <c r="Z192" s="602"/>
      <c r="AA192" s="602"/>
      <c r="AB192" s="602"/>
      <c r="AC192" s="602"/>
      <c r="AD192" s="602"/>
      <c r="AE192" s="602"/>
      <c r="AF192" s="602"/>
      <c r="AG192" s="602"/>
      <c r="AH192" s="602"/>
      <c r="AI192" s="602"/>
      <c r="AJ192" s="602"/>
      <c r="AK192" s="602"/>
      <c r="AL192" s="602"/>
      <c r="AM192" s="602"/>
      <c r="AN192" s="602"/>
      <c r="AO192" s="602"/>
      <c r="AP192" s="602"/>
      <c r="AQ192" s="602"/>
      <c r="AR192" s="602"/>
      <c r="AS192" s="602"/>
      <c r="AT192" s="602"/>
      <c r="AU192" s="602"/>
      <c r="AV192" s="602"/>
      <c r="AW192" s="602"/>
      <c r="AX192" s="602"/>
      <c r="AY192" s="602"/>
      <c r="AZ192" s="602"/>
      <c r="BA192" s="602"/>
      <c r="BB192" s="602"/>
      <c r="BC192" s="602"/>
      <c r="BD192" s="602"/>
      <c r="BE192" s="602"/>
      <c r="BF192" s="602"/>
      <c r="BG192" s="602"/>
      <c r="BH192" s="602"/>
      <c r="BI192" s="602"/>
      <c r="BJ192" s="602"/>
      <c r="BK192" s="602"/>
      <c r="BL192" s="602"/>
    </row>
    <row r="193" spans="3:64" x14ac:dyDescent="0.2">
      <c r="C193" s="1006"/>
      <c r="D193" s="769" t="s">
        <v>843</v>
      </c>
      <c r="E193" s="250" t="s">
        <v>844</v>
      </c>
      <c r="F193" s="1013"/>
      <c r="G193" s="975"/>
      <c r="H193" s="1014"/>
      <c r="I193" s="1015"/>
      <c r="K193" s="765"/>
      <c r="T193" s="602"/>
      <c r="U193" s="602"/>
      <c r="V193" s="602"/>
      <c r="W193" s="602"/>
      <c r="X193" s="602"/>
      <c r="Y193" s="602"/>
      <c r="Z193" s="602"/>
      <c r="AA193" s="602"/>
      <c r="AB193" s="602"/>
      <c r="AC193" s="602"/>
      <c r="AD193" s="602"/>
      <c r="AE193" s="602"/>
      <c r="AF193" s="602"/>
      <c r="AG193" s="602"/>
      <c r="AH193" s="602"/>
      <c r="AI193" s="602"/>
      <c r="AJ193" s="602"/>
      <c r="AK193" s="602"/>
      <c r="AL193" s="602"/>
      <c r="AM193" s="602"/>
      <c r="AN193" s="602"/>
      <c r="AO193" s="602"/>
      <c r="AP193" s="602"/>
      <c r="AQ193" s="602"/>
      <c r="AR193" s="602"/>
      <c r="AS193" s="602"/>
      <c r="AT193" s="602"/>
      <c r="AU193" s="602"/>
      <c r="AV193" s="602"/>
      <c r="AW193" s="602"/>
      <c r="AX193" s="602"/>
      <c r="AY193" s="602"/>
      <c r="AZ193" s="602"/>
      <c r="BA193" s="602"/>
      <c r="BB193" s="602"/>
      <c r="BC193" s="602"/>
      <c r="BD193" s="602"/>
      <c r="BE193" s="602"/>
      <c r="BF193" s="602"/>
      <c r="BG193" s="602"/>
      <c r="BH193" s="602"/>
      <c r="BI193" s="602"/>
      <c r="BJ193" s="602"/>
      <c r="BK193" s="602"/>
      <c r="BL193" s="602"/>
    </row>
    <row r="194" spans="3:64" ht="51" x14ac:dyDescent="0.2">
      <c r="C194" s="232" t="s">
        <v>264</v>
      </c>
      <c r="D194" s="731" t="s">
        <v>845</v>
      </c>
      <c r="E194" s="732" t="s">
        <v>846</v>
      </c>
      <c r="F194" s="266" t="s">
        <v>151</v>
      </c>
      <c r="G194" s="234">
        <v>1</v>
      </c>
      <c r="H194" s="248"/>
      <c r="I194" s="579">
        <f>H194*G194</f>
        <v>0</v>
      </c>
      <c r="K194" s="765"/>
      <c r="T194" s="602"/>
      <c r="U194" s="602"/>
      <c r="V194" s="602"/>
      <c r="W194" s="602"/>
      <c r="X194" s="602"/>
      <c r="Y194" s="602"/>
      <c r="Z194" s="602"/>
      <c r="AA194" s="602"/>
      <c r="AB194" s="602"/>
      <c r="AC194" s="602"/>
      <c r="AD194" s="602"/>
      <c r="AE194" s="602"/>
      <c r="AF194" s="602"/>
      <c r="AG194" s="602"/>
      <c r="AH194" s="602"/>
      <c r="AI194" s="602"/>
      <c r="AJ194" s="602"/>
      <c r="AK194" s="602"/>
      <c r="AL194" s="602"/>
      <c r="AM194" s="602"/>
      <c r="AN194" s="602"/>
      <c r="AO194" s="602"/>
      <c r="AP194" s="602"/>
      <c r="AQ194" s="602"/>
      <c r="AR194" s="602"/>
      <c r="AS194" s="602"/>
      <c r="AT194" s="602"/>
      <c r="AU194" s="602"/>
      <c r="AV194" s="602"/>
      <c r="AW194" s="602"/>
      <c r="AX194" s="602"/>
      <c r="AY194" s="602"/>
      <c r="AZ194" s="602"/>
      <c r="BA194" s="602"/>
      <c r="BB194" s="602"/>
      <c r="BC194" s="602"/>
      <c r="BD194" s="602"/>
      <c r="BE194" s="602"/>
      <c r="BF194" s="602"/>
      <c r="BG194" s="602"/>
      <c r="BH194" s="602"/>
      <c r="BI194" s="602"/>
      <c r="BJ194" s="602"/>
      <c r="BK194" s="602"/>
      <c r="BL194" s="602"/>
    </row>
    <row r="195" spans="3:64" ht="127.5" x14ac:dyDescent="0.2">
      <c r="C195" s="232" t="s">
        <v>192</v>
      </c>
      <c r="D195" s="143" t="s">
        <v>975</v>
      </c>
      <c r="E195" s="143" t="s">
        <v>976</v>
      </c>
      <c r="F195" s="266" t="s">
        <v>151</v>
      </c>
      <c r="G195" s="234">
        <v>1</v>
      </c>
      <c r="H195" s="476"/>
      <c r="I195" s="579">
        <f>H195*G195</f>
        <v>0</v>
      </c>
      <c r="K195" s="765"/>
      <c r="T195" s="602"/>
      <c r="U195" s="602"/>
      <c r="V195" s="602"/>
      <c r="W195" s="602"/>
      <c r="X195" s="602"/>
      <c r="Y195" s="602"/>
      <c r="Z195" s="602"/>
      <c r="AA195" s="602"/>
      <c r="AB195" s="602"/>
      <c r="AC195" s="602"/>
      <c r="AD195" s="602"/>
      <c r="AE195" s="602"/>
      <c r="AF195" s="602"/>
      <c r="AG195" s="602"/>
      <c r="AH195" s="602"/>
      <c r="AI195" s="602"/>
      <c r="AJ195" s="602"/>
      <c r="AK195" s="602"/>
      <c r="AL195" s="602"/>
      <c r="AM195" s="602"/>
      <c r="AN195" s="602"/>
      <c r="AO195" s="602"/>
      <c r="AP195" s="602"/>
      <c r="AQ195" s="602"/>
      <c r="AR195" s="602"/>
      <c r="AS195" s="602"/>
      <c r="AT195" s="602"/>
      <c r="AU195" s="602"/>
      <c r="AV195" s="602"/>
      <c r="AW195" s="602"/>
      <c r="AX195" s="602"/>
      <c r="AY195" s="602"/>
      <c r="AZ195" s="602"/>
      <c r="BA195" s="602"/>
      <c r="BB195" s="602"/>
      <c r="BC195" s="602"/>
      <c r="BD195" s="602"/>
      <c r="BE195" s="602"/>
      <c r="BF195" s="602"/>
      <c r="BG195" s="602"/>
      <c r="BH195" s="602"/>
      <c r="BI195" s="602"/>
      <c r="BJ195" s="602"/>
      <c r="BK195" s="602"/>
      <c r="BL195" s="602"/>
    </row>
    <row r="196" spans="3:64" ht="25.5" x14ac:dyDescent="0.2">
      <c r="C196" s="1006" t="s">
        <v>297</v>
      </c>
      <c r="D196" s="220" t="s">
        <v>214</v>
      </c>
      <c r="E196" s="220" t="s">
        <v>215</v>
      </c>
      <c r="F196" s="233"/>
      <c r="G196" s="234"/>
      <c r="H196" s="248"/>
      <c r="I196" s="579"/>
      <c r="K196" s="765"/>
      <c r="T196" s="602"/>
      <c r="U196" s="602"/>
      <c r="V196" s="602"/>
      <c r="W196" s="602"/>
      <c r="X196" s="602"/>
      <c r="Y196" s="602"/>
      <c r="Z196" s="602"/>
      <c r="AA196" s="602"/>
      <c r="AB196" s="602"/>
      <c r="AC196" s="602"/>
      <c r="AD196" s="602"/>
      <c r="AE196" s="602"/>
      <c r="AF196" s="602"/>
      <c r="AG196" s="602"/>
      <c r="AH196" s="602"/>
      <c r="AI196" s="602"/>
      <c r="AJ196" s="602"/>
      <c r="AK196" s="602"/>
      <c r="AL196" s="602"/>
      <c r="AM196" s="602"/>
      <c r="AN196" s="602"/>
      <c r="AO196" s="602"/>
      <c r="AP196" s="602"/>
      <c r="AQ196" s="602"/>
      <c r="AR196" s="602"/>
      <c r="AS196" s="602"/>
      <c r="AT196" s="602"/>
      <c r="AU196" s="602"/>
      <c r="AV196" s="602"/>
      <c r="AW196" s="602"/>
      <c r="AX196" s="602"/>
      <c r="AY196" s="602"/>
      <c r="AZ196" s="602"/>
      <c r="BA196" s="602"/>
      <c r="BB196" s="602"/>
      <c r="BC196" s="602"/>
      <c r="BD196" s="602"/>
      <c r="BE196" s="602"/>
      <c r="BF196" s="602"/>
      <c r="BG196" s="602"/>
      <c r="BH196" s="602"/>
      <c r="BI196" s="602"/>
      <c r="BJ196" s="602"/>
      <c r="BK196" s="602"/>
      <c r="BL196" s="602"/>
    </row>
    <row r="197" spans="3:64" ht="15.75" x14ac:dyDescent="0.25">
      <c r="C197" s="1006"/>
      <c r="D197" s="211" t="s">
        <v>977</v>
      </c>
      <c r="E197" s="211" t="s">
        <v>977</v>
      </c>
      <c r="F197" s="233" t="s">
        <v>3</v>
      </c>
      <c r="G197" s="234">
        <v>5</v>
      </c>
      <c r="H197" s="248"/>
      <c r="I197" s="579">
        <f>G197*H197</f>
        <v>0</v>
      </c>
      <c r="J197" s="768"/>
      <c r="K197" s="765"/>
      <c r="T197" s="602"/>
      <c r="U197" s="602"/>
      <c r="V197" s="602"/>
      <c r="W197" s="602"/>
      <c r="X197" s="602"/>
      <c r="Y197" s="602"/>
      <c r="Z197" s="602"/>
      <c r="AA197" s="602"/>
      <c r="AB197" s="602"/>
      <c r="AC197" s="602"/>
      <c r="AD197" s="602"/>
      <c r="AE197" s="602"/>
      <c r="AF197" s="602"/>
      <c r="AG197" s="602"/>
      <c r="AH197" s="602"/>
      <c r="AI197" s="602"/>
      <c r="AJ197" s="602"/>
      <c r="AK197" s="602"/>
      <c r="AL197" s="602"/>
      <c r="AM197" s="602"/>
      <c r="AN197" s="602"/>
      <c r="AO197" s="602"/>
      <c r="AP197" s="602"/>
      <c r="AQ197" s="602"/>
      <c r="AR197" s="602"/>
      <c r="AS197" s="602"/>
      <c r="AT197" s="602"/>
      <c r="AU197" s="602"/>
      <c r="AV197" s="602"/>
      <c r="AW197" s="602"/>
      <c r="AX197" s="602"/>
      <c r="AY197" s="602"/>
      <c r="AZ197" s="602"/>
      <c r="BA197" s="602"/>
      <c r="BB197" s="602"/>
      <c r="BC197" s="602"/>
      <c r="BD197" s="602"/>
      <c r="BE197" s="602"/>
      <c r="BF197" s="602"/>
      <c r="BG197" s="602"/>
      <c r="BH197" s="602"/>
      <c r="BI197" s="602"/>
      <c r="BJ197" s="602"/>
      <c r="BK197" s="602"/>
      <c r="BL197" s="602"/>
    </row>
    <row r="198" spans="3:64" x14ac:dyDescent="0.2">
      <c r="C198" s="1006"/>
      <c r="D198" s="211" t="s">
        <v>978</v>
      </c>
      <c r="E198" s="211" t="s">
        <v>978</v>
      </c>
      <c r="F198" s="233" t="s">
        <v>3</v>
      </c>
      <c r="G198" s="234">
        <v>15</v>
      </c>
      <c r="H198" s="248"/>
      <c r="I198" s="579">
        <f t="shared" ref="I198:I217" si="7">H198*G198</f>
        <v>0</v>
      </c>
      <c r="K198" s="765"/>
      <c r="T198" s="602"/>
      <c r="U198" s="602"/>
      <c r="V198" s="602"/>
      <c r="W198" s="602"/>
      <c r="X198" s="602"/>
      <c r="Y198" s="602"/>
      <c r="Z198" s="602"/>
      <c r="AA198" s="602"/>
      <c r="AB198" s="602"/>
      <c r="AC198" s="602"/>
      <c r="AD198" s="602"/>
      <c r="AE198" s="602"/>
      <c r="AF198" s="602"/>
      <c r="AG198" s="602"/>
      <c r="AH198" s="602"/>
      <c r="AI198" s="602"/>
      <c r="AJ198" s="602"/>
      <c r="AK198" s="602"/>
      <c r="AL198" s="602"/>
      <c r="AM198" s="602"/>
      <c r="AN198" s="602"/>
      <c r="AO198" s="602"/>
      <c r="AP198" s="602"/>
      <c r="AQ198" s="602"/>
      <c r="AR198" s="602"/>
      <c r="AS198" s="602"/>
      <c r="AT198" s="602"/>
      <c r="AU198" s="602"/>
      <c r="AV198" s="602"/>
      <c r="AW198" s="602"/>
      <c r="AX198" s="602"/>
      <c r="AY198" s="602"/>
      <c r="AZ198" s="602"/>
      <c r="BA198" s="602"/>
      <c r="BB198" s="602"/>
      <c r="BC198" s="602"/>
      <c r="BD198" s="602"/>
      <c r="BE198" s="602"/>
      <c r="BF198" s="602"/>
      <c r="BG198" s="602"/>
      <c r="BH198" s="602"/>
      <c r="BI198" s="602"/>
      <c r="BJ198" s="602"/>
      <c r="BK198" s="602"/>
      <c r="BL198" s="602"/>
    </row>
    <row r="199" spans="3:64" x14ac:dyDescent="0.2">
      <c r="C199" s="1006"/>
      <c r="D199" s="211" t="s">
        <v>979</v>
      </c>
      <c r="E199" s="211" t="s">
        <v>979</v>
      </c>
      <c r="F199" s="233" t="s">
        <v>3</v>
      </c>
      <c r="G199" s="622">
        <v>20</v>
      </c>
      <c r="H199" s="460"/>
      <c r="I199" s="458">
        <f>G199*H199</f>
        <v>0</v>
      </c>
      <c r="K199" s="765"/>
      <c r="T199" s="602"/>
      <c r="U199" s="602"/>
      <c r="V199" s="602"/>
      <c r="W199" s="602"/>
      <c r="X199" s="602"/>
      <c r="Y199" s="602"/>
      <c r="Z199" s="602"/>
      <c r="AA199" s="602"/>
      <c r="AB199" s="602"/>
      <c r="AC199" s="602"/>
      <c r="AD199" s="602"/>
      <c r="AE199" s="602"/>
      <c r="AF199" s="602"/>
      <c r="AG199" s="602"/>
      <c r="AH199" s="602"/>
      <c r="AI199" s="602"/>
      <c r="AJ199" s="602"/>
      <c r="AK199" s="602"/>
      <c r="AL199" s="602"/>
      <c r="AM199" s="602"/>
      <c r="AN199" s="602"/>
      <c r="AO199" s="602"/>
      <c r="AP199" s="602"/>
      <c r="AQ199" s="602"/>
      <c r="AR199" s="602"/>
      <c r="AS199" s="602"/>
      <c r="AT199" s="602"/>
      <c r="AU199" s="602"/>
      <c r="AV199" s="602"/>
      <c r="AW199" s="602"/>
      <c r="AX199" s="602"/>
      <c r="AY199" s="602"/>
      <c r="AZ199" s="602"/>
      <c r="BA199" s="602"/>
      <c r="BB199" s="602"/>
      <c r="BC199" s="602"/>
      <c r="BD199" s="602"/>
      <c r="BE199" s="602"/>
      <c r="BF199" s="602"/>
      <c r="BG199" s="602"/>
      <c r="BH199" s="602"/>
      <c r="BI199" s="602"/>
      <c r="BJ199" s="602"/>
      <c r="BK199" s="602"/>
      <c r="BL199" s="602"/>
    </row>
    <row r="200" spans="3:64" ht="25.5" x14ac:dyDescent="0.2">
      <c r="C200" s="770" t="s">
        <v>193</v>
      </c>
      <c r="D200" s="243" t="s">
        <v>586</v>
      </c>
      <c r="E200" s="213" t="s">
        <v>298</v>
      </c>
      <c r="F200" s="233" t="s">
        <v>216</v>
      </c>
      <c r="G200" s="234">
        <v>0.35</v>
      </c>
      <c r="H200" s="248">
        <f>I199+I198+I197</f>
        <v>0</v>
      </c>
      <c r="I200" s="458">
        <f>G200*H200</f>
        <v>0</v>
      </c>
      <c r="K200" s="765"/>
      <c r="T200" s="602"/>
      <c r="U200" s="602"/>
      <c r="V200" s="602"/>
      <c r="W200" s="602"/>
      <c r="X200" s="602"/>
      <c r="Y200" s="602"/>
      <c r="Z200" s="602"/>
      <c r="AA200" s="602"/>
      <c r="AB200" s="602"/>
      <c r="AC200" s="602"/>
      <c r="AD200" s="602"/>
      <c r="AE200" s="602"/>
      <c r="AF200" s="602"/>
      <c r="AG200" s="602"/>
      <c r="AH200" s="602"/>
      <c r="AI200" s="602"/>
      <c r="AJ200" s="602"/>
      <c r="AK200" s="602"/>
      <c r="AL200" s="602"/>
      <c r="AM200" s="602"/>
      <c r="AN200" s="602"/>
      <c r="AO200" s="602"/>
      <c r="AP200" s="602"/>
      <c r="AQ200" s="602"/>
      <c r="AR200" s="602"/>
      <c r="AS200" s="602"/>
      <c r="AT200" s="602"/>
      <c r="AU200" s="602"/>
      <c r="AV200" s="602"/>
      <c r="AW200" s="602"/>
      <c r="AX200" s="602"/>
      <c r="AY200" s="602"/>
      <c r="AZ200" s="602"/>
      <c r="BA200" s="602"/>
      <c r="BB200" s="602"/>
      <c r="BC200" s="602"/>
      <c r="BD200" s="602"/>
      <c r="BE200" s="602"/>
      <c r="BF200" s="602"/>
      <c r="BG200" s="602"/>
      <c r="BH200" s="602"/>
      <c r="BI200" s="602"/>
      <c r="BJ200" s="602"/>
      <c r="BK200" s="602"/>
      <c r="BL200" s="602"/>
    </row>
    <row r="201" spans="3:64" ht="38.25" x14ac:dyDescent="0.2">
      <c r="C201" s="232" t="s">
        <v>194</v>
      </c>
      <c r="D201" s="230" t="s">
        <v>160</v>
      </c>
      <c r="E201" s="211" t="s">
        <v>161</v>
      </c>
      <c r="F201" s="244" t="s">
        <v>337</v>
      </c>
      <c r="G201" s="245">
        <v>15</v>
      </c>
      <c r="H201" s="578"/>
      <c r="I201" s="579">
        <f t="shared" si="7"/>
        <v>0</v>
      </c>
      <c r="K201" s="765"/>
      <c r="T201" s="602"/>
      <c r="U201" s="602"/>
      <c r="V201" s="602"/>
      <c r="W201" s="602"/>
      <c r="X201" s="602"/>
      <c r="Y201" s="602"/>
      <c r="Z201" s="602"/>
      <c r="AA201" s="602"/>
      <c r="AB201" s="602"/>
      <c r="AC201" s="602"/>
      <c r="AD201" s="602"/>
      <c r="AE201" s="602"/>
      <c r="AF201" s="602"/>
      <c r="AG201" s="602"/>
      <c r="AH201" s="602"/>
      <c r="AI201" s="602"/>
      <c r="AJ201" s="602"/>
      <c r="AK201" s="602"/>
      <c r="AL201" s="602"/>
      <c r="AM201" s="602"/>
      <c r="AN201" s="602"/>
      <c r="AO201" s="602"/>
      <c r="AP201" s="602"/>
      <c r="AQ201" s="602"/>
      <c r="AR201" s="602"/>
      <c r="AS201" s="602"/>
      <c r="AT201" s="602"/>
      <c r="AU201" s="602"/>
      <c r="AV201" s="602"/>
      <c r="AW201" s="602"/>
      <c r="AX201" s="602"/>
      <c r="AY201" s="602"/>
      <c r="AZ201" s="602"/>
      <c r="BA201" s="602"/>
      <c r="BB201" s="602"/>
      <c r="BC201" s="602"/>
      <c r="BD201" s="602"/>
      <c r="BE201" s="602"/>
      <c r="BF201" s="602"/>
      <c r="BG201" s="602"/>
      <c r="BH201" s="602"/>
      <c r="BI201" s="602"/>
      <c r="BJ201" s="602"/>
      <c r="BK201" s="602"/>
      <c r="BL201" s="602"/>
    </row>
    <row r="202" spans="3:64" ht="51" x14ac:dyDescent="0.2">
      <c r="C202" s="232" t="s">
        <v>195</v>
      </c>
      <c r="D202" s="220" t="s">
        <v>197</v>
      </c>
      <c r="E202" s="213" t="s">
        <v>574</v>
      </c>
      <c r="F202" s="497" t="s">
        <v>173</v>
      </c>
      <c r="G202" s="234">
        <v>1</v>
      </c>
      <c r="H202" s="248"/>
      <c r="I202" s="579">
        <f t="shared" si="7"/>
        <v>0</v>
      </c>
      <c r="K202" s="765"/>
      <c r="T202" s="602"/>
      <c r="U202" s="602"/>
      <c r="V202" s="602"/>
      <c r="W202" s="602"/>
      <c r="X202" s="602"/>
      <c r="Y202" s="602"/>
      <c r="Z202" s="602"/>
      <c r="AA202" s="602"/>
      <c r="AB202" s="602"/>
      <c r="AC202" s="602"/>
      <c r="AD202" s="602"/>
      <c r="AE202" s="602"/>
      <c r="AF202" s="602"/>
      <c r="AG202" s="602"/>
      <c r="AH202" s="602"/>
      <c r="AI202" s="602"/>
      <c r="AJ202" s="602"/>
      <c r="AK202" s="602"/>
      <c r="AL202" s="602"/>
      <c r="AM202" s="602"/>
      <c r="AN202" s="602"/>
      <c r="AO202" s="602"/>
      <c r="AP202" s="602"/>
      <c r="AQ202" s="602"/>
      <c r="AR202" s="602"/>
      <c r="AS202" s="602"/>
      <c r="AT202" s="602"/>
      <c r="AU202" s="602"/>
      <c r="AV202" s="602"/>
      <c r="AW202" s="602"/>
      <c r="AX202" s="602"/>
      <c r="AY202" s="602"/>
      <c r="AZ202" s="602"/>
      <c r="BA202" s="602"/>
      <c r="BB202" s="602"/>
      <c r="BC202" s="602"/>
      <c r="BD202" s="602"/>
      <c r="BE202" s="602"/>
      <c r="BF202" s="602"/>
      <c r="BG202" s="602"/>
      <c r="BH202" s="602"/>
      <c r="BI202" s="602"/>
      <c r="BJ202" s="602"/>
      <c r="BK202" s="602"/>
      <c r="BL202" s="602"/>
    </row>
    <row r="203" spans="3:64" ht="25.5" x14ac:dyDescent="0.2">
      <c r="C203" s="1006" t="s">
        <v>196</v>
      </c>
      <c r="D203" s="230" t="s">
        <v>261</v>
      </c>
      <c r="E203" s="213" t="s">
        <v>262</v>
      </c>
      <c r="F203" s="233"/>
      <c r="G203" s="234"/>
      <c r="H203" s="248"/>
      <c r="I203" s="579"/>
      <c r="K203" s="765"/>
      <c r="T203" s="602"/>
      <c r="U203" s="602"/>
      <c r="V203" s="602"/>
      <c r="W203" s="602"/>
      <c r="X203" s="602"/>
      <c r="Y203" s="602"/>
      <c r="Z203" s="602"/>
      <c r="AA203" s="602"/>
      <c r="AB203" s="602"/>
      <c r="AC203" s="602"/>
      <c r="AD203" s="602"/>
      <c r="AE203" s="602"/>
      <c r="AF203" s="602"/>
      <c r="AG203" s="602"/>
      <c r="AH203" s="602"/>
      <c r="AI203" s="602"/>
      <c r="AJ203" s="602"/>
      <c r="AK203" s="602"/>
      <c r="AL203" s="602"/>
      <c r="AM203" s="602"/>
      <c r="AN203" s="602"/>
      <c r="AO203" s="602"/>
      <c r="AP203" s="602"/>
      <c r="AQ203" s="602"/>
      <c r="AR203" s="602"/>
      <c r="AS203" s="602"/>
      <c r="AT203" s="602"/>
      <c r="AU203" s="602"/>
      <c r="AV203" s="602"/>
      <c r="AW203" s="602"/>
      <c r="AX203" s="602"/>
      <c r="AY203" s="602"/>
      <c r="AZ203" s="602"/>
      <c r="BA203" s="602"/>
      <c r="BB203" s="602"/>
      <c r="BC203" s="602"/>
      <c r="BD203" s="602"/>
      <c r="BE203" s="602"/>
      <c r="BF203" s="602"/>
      <c r="BG203" s="602"/>
      <c r="BH203" s="602"/>
      <c r="BI203" s="602"/>
      <c r="BJ203" s="602"/>
      <c r="BK203" s="602"/>
      <c r="BL203" s="602"/>
    </row>
    <row r="204" spans="3:64" x14ac:dyDescent="0.2">
      <c r="C204" s="1006"/>
      <c r="D204" s="247" t="s">
        <v>851</v>
      </c>
      <c r="E204" s="247" t="s">
        <v>851</v>
      </c>
      <c r="F204" s="233" t="s">
        <v>263</v>
      </c>
      <c r="G204" s="234">
        <v>6</v>
      </c>
      <c r="H204" s="248"/>
      <c r="I204" s="579">
        <f t="shared" si="7"/>
        <v>0</v>
      </c>
      <c r="K204" s="765"/>
      <c r="T204" s="602"/>
      <c r="U204" s="602"/>
      <c r="V204" s="602"/>
      <c r="W204" s="602"/>
      <c r="X204" s="602"/>
      <c r="Y204" s="602"/>
      <c r="Z204" s="602"/>
      <c r="AA204" s="602"/>
      <c r="AB204" s="602"/>
      <c r="AC204" s="602"/>
      <c r="AD204" s="602"/>
      <c r="AE204" s="602"/>
      <c r="AF204" s="602"/>
      <c r="AG204" s="602"/>
      <c r="AH204" s="602"/>
      <c r="AI204" s="602"/>
      <c r="AJ204" s="602"/>
      <c r="AK204" s="602"/>
      <c r="AL204" s="602"/>
      <c r="AM204" s="602"/>
      <c r="AN204" s="602"/>
      <c r="AO204" s="602"/>
      <c r="AP204" s="602"/>
      <c r="AQ204" s="602"/>
      <c r="AR204" s="602"/>
      <c r="AS204" s="602"/>
      <c r="AT204" s="602"/>
      <c r="AU204" s="602"/>
      <c r="AV204" s="602"/>
      <c r="AW204" s="602"/>
      <c r="AX204" s="602"/>
      <c r="AY204" s="602"/>
      <c r="AZ204" s="602"/>
      <c r="BA204" s="602"/>
      <c r="BB204" s="602"/>
      <c r="BC204" s="602"/>
      <c r="BD204" s="602"/>
      <c r="BE204" s="602"/>
      <c r="BF204" s="602"/>
      <c r="BG204" s="602"/>
      <c r="BH204" s="602"/>
      <c r="BI204" s="602"/>
      <c r="BJ204" s="602"/>
      <c r="BK204" s="602"/>
      <c r="BL204" s="602"/>
    </row>
    <row r="205" spans="3:64" ht="38.25" x14ac:dyDescent="0.2">
      <c r="C205" s="232" t="s">
        <v>198</v>
      </c>
      <c r="D205" s="731" t="s">
        <v>852</v>
      </c>
      <c r="E205" s="732" t="s">
        <v>853</v>
      </c>
      <c r="F205" s="266" t="s">
        <v>151</v>
      </c>
      <c r="G205" s="234">
        <v>1</v>
      </c>
      <c r="H205" s="248"/>
      <c r="I205" s="579">
        <f t="shared" si="7"/>
        <v>0</v>
      </c>
      <c r="K205" s="765"/>
      <c r="T205" s="602"/>
      <c r="U205" s="602"/>
      <c r="V205" s="602"/>
      <c r="W205" s="602"/>
      <c r="X205" s="602"/>
      <c r="Y205" s="602"/>
      <c r="Z205" s="602"/>
      <c r="AA205" s="602"/>
      <c r="AB205" s="602"/>
      <c r="AC205" s="602"/>
      <c r="AD205" s="602"/>
      <c r="AE205" s="602"/>
      <c r="AF205" s="602"/>
      <c r="AG205" s="602"/>
      <c r="AH205" s="602"/>
      <c r="AI205" s="602"/>
      <c r="AJ205" s="602"/>
      <c r="AK205" s="602"/>
      <c r="AL205" s="602"/>
      <c r="AM205" s="602"/>
      <c r="AN205" s="602"/>
      <c r="AO205" s="602"/>
      <c r="AP205" s="602"/>
      <c r="AQ205" s="602"/>
      <c r="AR205" s="602"/>
      <c r="AS205" s="602"/>
      <c r="AT205" s="602"/>
      <c r="AU205" s="602"/>
      <c r="AV205" s="602"/>
      <c r="AW205" s="602"/>
      <c r="AX205" s="602"/>
      <c r="AY205" s="602"/>
      <c r="AZ205" s="602"/>
      <c r="BA205" s="602"/>
      <c r="BB205" s="602"/>
      <c r="BC205" s="602"/>
      <c r="BD205" s="602"/>
      <c r="BE205" s="602"/>
      <c r="BF205" s="602"/>
      <c r="BG205" s="602"/>
      <c r="BH205" s="602"/>
      <c r="BI205" s="602"/>
      <c r="BJ205" s="602"/>
      <c r="BK205" s="602"/>
      <c r="BL205" s="602"/>
    </row>
    <row r="206" spans="3:64" ht="25.5" x14ac:dyDescent="0.2">
      <c r="C206" s="232" t="s">
        <v>199</v>
      </c>
      <c r="D206" s="731" t="s">
        <v>854</v>
      </c>
      <c r="E206" s="64" t="s">
        <v>855</v>
      </c>
      <c r="F206" s="266" t="s">
        <v>151</v>
      </c>
      <c r="G206" s="234">
        <v>1</v>
      </c>
      <c r="H206" s="248"/>
      <c r="I206" s="579">
        <f t="shared" si="7"/>
        <v>0</v>
      </c>
      <c r="K206" s="765"/>
      <c r="T206" s="602"/>
      <c r="U206" s="602"/>
      <c r="V206" s="602"/>
      <c r="W206" s="602"/>
      <c r="X206" s="602"/>
      <c r="Y206" s="602"/>
      <c r="Z206" s="602"/>
      <c r="AA206" s="602"/>
      <c r="AB206" s="602"/>
      <c r="AC206" s="602"/>
      <c r="AD206" s="602"/>
      <c r="AE206" s="602"/>
      <c r="AF206" s="602"/>
      <c r="AG206" s="602"/>
      <c r="AH206" s="602"/>
      <c r="AI206" s="602"/>
      <c r="AJ206" s="602"/>
      <c r="AK206" s="602"/>
      <c r="AL206" s="602"/>
      <c r="AM206" s="602"/>
      <c r="AN206" s="602"/>
      <c r="AO206" s="602"/>
      <c r="AP206" s="602"/>
      <c r="AQ206" s="602"/>
      <c r="AR206" s="602"/>
      <c r="AS206" s="602"/>
      <c r="AT206" s="602"/>
      <c r="AU206" s="602"/>
      <c r="AV206" s="602"/>
      <c r="AW206" s="602"/>
      <c r="AX206" s="602"/>
      <c r="AY206" s="602"/>
      <c r="AZ206" s="602"/>
      <c r="BA206" s="602"/>
      <c r="BB206" s="602"/>
      <c r="BC206" s="602"/>
      <c r="BD206" s="602"/>
      <c r="BE206" s="602"/>
      <c r="BF206" s="602"/>
      <c r="BG206" s="602"/>
      <c r="BH206" s="602"/>
      <c r="BI206" s="602"/>
      <c r="BJ206" s="602"/>
      <c r="BK206" s="602"/>
      <c r="BL206" s="602"/>
    </row>
    <row r="207" spans="3:64" x14ac:dyDescent="0.2">
      <c r="C207" s="232" t="s">
        <v>200</v>
      </c>
      <c r="D207" s="230" t="s">
        <v>217</v>
      </c>
      <c r="E207" s="213" t="s">
        <v>218</v>
      </c>
      <c r="F207" s="266" t="s">
        <v>151</v>
      </c>
      <c r="G207" s="234">
        <v>1</v>
      </c>
      <c r="H207" s="248"/>
      <c r="I207" s="579">
        <f t="shared" si="7"/>
        <v>0</v>
      </c>
      <c r="K207" s="765"/>
      <c r="T207" s="602"/>
      <c r="U207" s="602"/>
      <c r="V207" s="602"/>
      <c r="W207" s="602"/>
      <c r="X207" s="602"/>
      <c r="Y207" s="602"/>
      <c r="Z207" s="602"/>
      <c r="AA207" s="602"/>
      <c r="AB207" s="602"/>
      <c r="AC207" s="602"/>
      <c r="AD207" s="602"/>
      <c r="AE207" s="602"/>
      <c r="AF207" s="602"/>
      <c r="AG207" s="602"/>
      <c r="AH207" s="602"/>
      <c r="AI207" s="602"/>
      <c r="AJ207" s="602"/>
      <c r="AK207" s="602"/>
      <c r="AL207" s="602"/>
      <c r="AM207" s="602"/>
      <c r="AN207" s="602"/>
      <c r="AO207" s="602"/>
      <c r="AP207" s="602"/>
      <c r="AQ207" s="602"/>
      <c r="AR207" s="602"/>
      <c r="AS207" s="602"/>
      <c r="AT207" s="602"/>
      <c r="AU207" s="602"/>
      <c r="AV207" s="602"/>
      <c r="AW207" s="602"/>
      <c r="AX207" s="602"/>
      <c r="AY207" s="602"/>
      <c r="AZ207" s="602"/>
      <c r="BA207" s="602"/>
      <c r="BB207" s="602"/>
      <c r="BC207" s="602"/>
      <c r="BD207" s="602"/>
      <c r="BE207" s="602"/>
      <c r="BF207" s="602"/>
      <c r="BG207" s="602"/>
      <c r="BH207" s="602"/>
      <c r="BI207" s="602"/>
      <c r="BJ207" s="602"/>
      <c r="BK207" s="602"/>
      <c r="BL207" s="602"/>
    </row>
    <row r="208" spans="3:64" x14ac:dyDescent="0.2">
      <c r="C208" s="232" t="s">
        <v>219</v>
      </c>
      <c r="D208" s="771" t="s">
        <v>575</v>
      </c>
      <c r="E208" s="213" t="s">
        <v>576</v>
      </c>
      <c r="F208" s="233" t="s">
        <v>263</v>
      </c>
      <c r="G208" s="234">
        <v>2</v>
      </c>
      <c r="H208" s="248"/>
      <c r="I208" s="476">
        <f t="shared" si="7"/>
        <v>0</v>
      </c>
      <c r="K208" s="765"/>
      <c r="T208" s="602"/>
      <c r="U208" s="602"/>
      <c r="V208" s="602"/>
      <c r="W208" s="602"/>
      <c r="X208" s="602"/>
      <c r="Y208" s="602"/>
      <c r="Z208" s="602"/>
      <c r="AA208" s="602"/>
      <c r="AB208" s="602"/>
      <c r="AC208" s="602"/>
      <c r="AD208" s="602"/>
      <c r="AE208" s="602"/>
      <c r="AF208" s="602"/>
      <c r="AG208" s="602"/>
      <c r="AH208" s="602"/>
      <c r="AI208" s="602"/>
      <c r="AJ208" s="602"/>
      <c r="AK208" s="602"/>
      <c r="AL208" s="602"/>
      <c r="AM208" s="602"/>
      <c r="AN208" s="602"/>
      <c r="AO208" s="602"/>
      <c r="AP208" s="602"/>
      <c r="AQ208" s="602"/>
      <c r="AR208" s="602"/>
      <c r="AS208" s="602"/>
      <c r="AT208" s="602"/>
      <c r="AU208" s="602"/>
      <c r="AV208" s="602"/>
      <c r="AW208" s="602"/>
      <c r="AX208" s="602"/>
      <c r="AY208" s="602"/>
      <c r="AZ208" s="602"/>
      <c r="BA208" s="602"/>
      <c r="BB208" s="602"/>
      <c r="BC208" s="602"/>
      <c r="BD208" s="602"/>
      <c r="BE208" s="602"/>
      <c r="BF208" s="602"/>
      <c r="BG208" s="602"/>
      <c r="BH208" s="602"/>
      <c r="BI208" s="602"/>
      <c r="BJ208" s="602"/>
      <c r="BK208" s="602"/>
      <c r="BL208" s="602"/>
    </row>
    <row r="209" spans="3:64" ht="63.75" x14ac:dyDescent="0.2">
      <c r="C209" s="232" t="s">
        <v>220</v>
      </c>
      <c r="D209" s="228" t="s">
        <v>201</v>
      </c>
      <c r="E209" s="211" t="s">
        <v>202</v>
      </c>
      <c r="F209" s="266" t="s">
        <v>151</v>
      </c>
      <c r="G209" s="234">
        <v>4</v>
      </c>
      <c r="H209" s="248"/>
      <c r="I209" s="579">
        <f t="shared" si="7"/>
        <v>0</v>
      </c>
      <c r="K209" s="765"/>
      <c r="T209" s="602"/>
      <c r="U209" s="602"/>
      <c r="V209" s="602"/>
      <c r="W209" s="602"/>
      <c r="X209" s="602"/>
      <c r="Y209" s="602"/>
      <c r="Z209" s="602"/>
      <c r="AA209" s="602"/>
      <c r="AB209" s="602"/>
      <c r="AC209" s="602"/>
      <c r="AD209" s="602"/>
      <c r="AE209" s="602"/>
      <c r="AF209" s="602"/>
      <c r="AG209" s="602"/>
      <c r="AH209" s="602"/>
      <c r="AI209" s="602"/>
      <c r="AJ209" s="602"/>
      <c r="AK209" s="602"/>
      <c r="AL209" s="602"/>
      <c r="AM209" s="602"/>
      <c r="AN209" s="602"/>
      <c r="AO209" s="602"/>
      <c r="AP209" s="602"/>
      <c r="AQ209" s="602"/>
      <c r="AR209" s="602"/>
      <c r="AS209" s="602"/>
      <c r="AT209" s="602"/>
      <c r="AU209" s="602"/>
      <c r="AV209" s="602"/>
      <c r="AW209" s="602"/>
      <c r="AX209" s="602"/>
      <c r="AY209" s="602"/>
      <c r="AZ209" s="602"/>
      <c r="BA209" s="602"/>
      <c r="BB209" s="602"/>
      <c r="BC209" s="602"/>
      <c r="BD209" s="602"/>
      <c r="BE209" s="602"/>
      <c r="BF209" s="602"/>
      <c r="BG209" s="602"/>
      <c r="BH209" s="602"/>
      <c r="BI209" s="602"/>
      <c r="BJ209" s="602"/>
      <c r="BK209" s="602"/>
      <c r="BL209" s="602"/>
    </row>
    <row r="210" spans="3:64" ht="76.5" x14ac:dyDescent="0.2">
      <c r="C210" s="232" t="s">
        <v>221</v>
      </c>
      <c r="D210" s="228" t="s">
        <v>290</v>
      </c>
      <c r="E210" s="211" t="s">
        <v>203</v>
      </c>
      <c r="F210" s="266" t="s">
        <v>151</v>
      </c>
      <c r="G210" s="234">
        <v>4</v>
      </c>
      <c r="H210" s="248"/>
      <c r="I210" s="579">
        <f t="shared" si="7"/>
        <v>0</v>
      </c>
      <c r="K210" s="765"/>
      <c r="T210" s="602"/>
      <c r="U210" s="602"/>
      <c r="V210" s="602"/>
      <c r="W210" s="602"/>
      <c r="X210" s="602"/>
      <c r="Y210" s="602"/>
      <c r="Z210" s="602"/>
      <c r="AA210" s="602"/>
      <c r="AB210" s="602"/>
      <c r="AC210" s="602"/>
      <c r="AD210" s="602"/>
      <c r="AE210" s="602"/>
      <c r="AF210" s="602"/>
      <c r="AG210" s="602"/>
      <c r="AH210" s="602"/>
      <c r="AI210" s="602"/>
      <c r="AJ210" s="602"/>
      <c r="AK210" s="602"/>
      <c r="AL210" s="602"/>
      <c r="AM210" s="602"/>
      <c r="AN210" s="602"/>
      <c r="AO210" s="602"/>
      <c r="AP210" s="602"/>
      <c r="AQ210" s="602"/>
      <c r="AR210" s="602"/>
      <c r="AS210" s="602"/>
      <c r="AT210" s="602"/>
      <c r="AU210" s="602"/>
      <c r="AV210" s="602"/>
      <c r="AW210" s="602"/>
      <c r="AX210" s="602"/>
      <c r="AY210" s="602"/>
      <c r="AZ210" s="602"/>
      <c r="BA210" s="602"/>
      <c r="BB210" s="602"/>
      <c r="BC210" s="602"/>
      <c r="BD210" s="602"/>
      <c r="BE210" s="602"/>
      <c r="BF210" s="602"/>
      <c r="BG210" s="602"/>
      <c r="BH210" s="602"/>
      <c r="BI210" s="602"/>
      <c r="BJ210" s="602"/>
      <c r="BK210" s="602"/>
      <c r="BL210" s="602"/>
    </row>
    <row r="211" spans="3:64" x14ac:dyDescent="0.2">
      <c r="C211" s="232" t="s">
        <v>222</v>
      </c>
      <c r="D211" s="211" t="s">
        <v>204</v>
      </c>
      <c r="E211" s="250" t="s">
        <v>205</v>
      </c>
      <c r="F211" s="251" t="s">
        <v>206</v>
      </c>
      <c r="G211" s="234">
        <v>1000</v>
      </c>
      <c r="H211" s="248"/>
      <c r="I211" s="579">
        <f t="shared" si="7"/>
        <v>0</v>
      </c>
      <c r="K211" s="765"/>
      <c r="T211" s="602"/>
      <c r="U211" s="602"/>
      <c r="V211" s="602"/>
      <c r="W211" s="602"/>
      <c r="X211" s="602"/>
      <c r="Y211" s="602"/>
      <c r="Z211" s="602"/>
      <c r="AA211" s="602"/>
      <c r="AB211" s="602"/>
      <c r="AC211" s="602"/>
      <c r="AD211" s="602"/>
      <c r="AE211" s="602"/>
      <c r="AF211" s="602"/>
      <c r="AG211" s="602"/>
      <c r="AH211" s="602"/>
      <c r="AI211" s="602"/>
      <c r="AJ211" s="602"/>
      <c r="AK211" s="602"/>
      <c r="AL211" s="602"/>
      <c r="AM211" s="602"/>
      <c r="AN211" s="602"/>
      <c r="AO211" s="602"/>
      <c r="AP211" s="602"/>
      <c r="AQ211" s="602"/>
      <c r="AR211" s="602"/>
      <c r="AS211" s="602"/>
      <c r="AT211" s="602"/>
      <c r="AU211" s="602"/>
      <c r="AV211" s="602"/>
      <c r="AW211" s="602"/>
      <c r="AX211" s="602"/>
      <c r="AY211" s="602"/>
      <c r="AZ211" s="602"/>
      <c r="BA211" s="602"/>
      <c r="BB211" s="602"/>
      <c r="BC211" s="602"/>
      <c r="BD211" s="602"/>
      <c r="BE211" s="602"/>
      <c r="BF211" s="602"/>
      <c r="BG211" s="602"/>
      <c r="BH211" s="602"/>
      <c r="BI211" s="602"/>
      <c r="BJ211" s="602"/>
      <c r="BK211" s="602"/>
      <c r="BL211" s="602"/>
    </row>
    <row r="212" spans="3:64" ht="25.5" x14ac:dyDescent="0.2">
      <c r="C212" s="232" t="s">
        <v>223</v>
      </c>
      <c r="D212" s="211" t="s">
        <v>207</v>
      </c>
      <c r="E212" s="250" t="s">
        <v>208</v>
      </c>
      <c r="F212" s="251" t="s">
        <v>209</v>
      </c>
      <c r="G212" s="234">
        <v>300</v>
      </c>
      <c r="H212" s="248"/>
      <c r="I212" s="579">
        <f t="shared" si="7"/>
        <v>0</v>
      </c>
      <c r="K212" s="765"/>
      <c r="T212" s="602"/>
      <c r="U212" s="602"/>
      <c r="V212" s="602"/>
      <c r="W212" s="602"/>
      <c r="X212" s="602"/>
      <c r="Y212" s="602"/>
      <c r="Z212" s="602"/>
      <c r="AA212" s="602"/>
      <c r="AB212" s="602"/>
      <c r="AC212" s="602"/>
      <c r="AD212" s="602"/>
      <c r="AE212" s="602"/>
      <c r="AF212" s="602"/>
      <c r="AG212" s="602"/>
      <c r="AH212" s="602"/>
      <c r="AI212" s="602"/>
      <c r="AJ212" s="602"/>
      <c r="AK212" s="602"/>
      <c r="AL212" s="602"/>
      <c r="AM212" s="602"/>
      <c r="AN212" s="602"/>
      <c r="AO212" s="602"/>
      <c r="AP212" s="602"/>
      <c r="AQ212" s="602"/>
      <c r="AR212" s="602"/>
      <c r="AS212" s="602"/>
      <c r="AT212" s="602"/>
      <c r="AU212" s="602"/>
      <c r="AV212" s="602"/>
      <c r="AW212" s="602"/>
      <c r="AX212" s="602"/>
      <c r="AY212" s="602"/>
      <c r="AZ212" s="602"/>
      <c r="BA212" s="602"/>
      <c r="BB212" s="602"/>
      <c r="BC212" s="602"/>
      <c r="BD212" s="602"/>
      <c r="BE212" s="602"/>
      <c r="BF212" s="602"/>
      <c r="BG212" s="602"/>
      <c r="BH212" s="602"/>
      <c r="BI212" s="602"/>
      <c r="BJ212" s="602"/>
      <c r="BK212" s="602"/>
      <c r="BL212" s="602"/>
    </row>
    <row r="213" spans="3:64" x14ac:dyDescent="0.2">
      <c r="C213" s="232" t="s">
        <v>224</v>
      </c>
      <c r="D213" s="211" t="s">
        <v>311</v>
      </c>
      <c r="E213" s="250" t="s">
        <v>312</v>
      </c>
      <c r="F213" s="497" t="s">
        <v>313</v>
      </c>
      <c r="G213" s="234">
        <v>1</v>
      </c>
      <c r="H213" s="248"/>
      <c r="I213" s="579">
        <f t="shared" si="7"/>
        <v>0</v>
      </c>
      <c r="K213" s="765"/>
      <c r="T213" s="602"/>
      <c r="U213" s="602"/>
      <c r="V213" s="602"/>
      <c r="W213" s="602"/>
      <c r="X213" s="602"/>
      <c r="Y213" s="602"/>
      <c r="Z213" s="602"/>
      <c r="AA213" s="602"/>
      <c r="AB213" s="602"/>
      <c r="AC213" s="602"/>
      <c r="AD213" s="602"/>
      <c r="AE213" s="602"/>
      <c r="AF213" s="602"/>
      <c r="AG213" s="602"/>
      <c r="AH213" s="602"/>
      <c r="AI213" s="602"/>
      <c r="AJ213" s="602"/>
      <c r="AK213" s="602"/>
      <c r="AL213" s="602"/>
      <c r="AM213" s="602"/>
      <c r="AN213" s="602"/>
      <c r="AO213" s="602"/>
      <c r="AP213" s="602"/>
      <c r="AQ213" s="602"/>
      <c r="AR213" s="602"/>
      <c r="AS213" s="602"/>
      <c r="AT213" s="602"/>
      <c r="AU213" s="602"/>
      <c r="AV213" s="602"/>
      <c r="AW213" s="602"/>
      <c r="AX213" s="602"/>
      <c r="AY213" s="602"/>
      <c r="AZ213" s="602"/>
      <c r="BA213" s="602"/>
      <c r="BB213" s="602"/>
      <c r="BC213" s="602"/>
      <c r="BD213" s="602"/>
      <c r="BE213" s="602"/>
      <c r="BF213" s="602"/>
      <c r="BG213" s="602"/>
      <c r="BH213" s="602"/>
      <c r="BI213" s="602"/>
      <c r="BJ213" s="602"/>
      <c r="BK213" s="602"/>
      <c r="BL213" s="602"/>
    </row>
    <row r="214" spans="3:64" ht="25.5" x14ac:dyDescent="0.2">
      <c r="C214" s="232" t="s">
        <v>225</v>
      </c>
      <c r="D214" s="211" t="s">
        <v>210</v>
      </c>
      <c r="E214" s="250" t="s">
        <v>211</v>
      </c>
      <c r="F214" s="497" t="s">
        <v>173</v>
      </c>
      <c r="G214" s="234">
        <v>1</v>
      </c>
      <c r="H214" s="248"/>
      <c r="I214" s="579">
        <f t="shared" si="7"/>
        <v>0</v>
      </c>
      <c r="K214" s="765"/>
      <c r="T214" s="602"/>
      <c r="U214" s="602"/>
      <c r="V214" s="602"/>
      <c r="W214" s="602"/>
      <c r="X214" s="602"/>
      <c r="Y214" s="602"/>
      <c r="Z214" s="602"/>
      <c r="AA214" s="602"/>
      <c r="AB214" s="602"/>
      <c r="AC214" s="602"/>
      <c r="AD214" s="602"/>
      <c r="AE214" s="602"/>
      <c r="AF214" s="602"/>
      <c r="AG214" s="602"/>
      <c r="AH214" s="602"/>
      <c r="AI214" s="602"/>
      <c r="AJ214" s="602"/>
      <c r="AK214" s="602"/>
      <c r="AL214" s="602"/>
      <c r="AM214" s="602"/>
      <c r="AN214" s="602"/>
      <c r="AO214" s="602"/>
      <c r="AP214" s="602"/>
      <c r="AQ214" s="602"/>
      <c r="AR214" s="602"/>
      <c r="AS214" s="602"/>
      <c r="AT214" s="602"/>
      <c r="AU214" s="602"/>
      <c r="AV214" s="602"/>
      <c r="AW214" s="602"/>
      <c r="AX214" s="602"/>
      <c r="AY214" s="602"/>
      <c r="AZ214" s="602"/>
      <c r="BA214" s="602"/>
      <c r="BB214" s="602"/>
      <c r="BC214" s="602"/>
      <c r="BD214" s="602"/>
      <c r="BE214" s="602"/>
      <c r="BF214" s="602"/>
      <c r="BG214" s="602"/>
      <c r="BH214" s="602"/>
      <c r="BI214" s="602"/>
      <c r="BJ214" s="602"/>
      <c r="BK214" s="602"/>
      <c r="BL214" s="602"/>
    </row>
    <row r="215" spans="3:64" x14ac:dyDescent="0.2">
      <c r="C215" s="232" t="s">
        <v>314</v>
      </c>
      <c r="D215" s="228" t="s">
        <v>212</v>
      </c>
      <c r="E215" s="250" t="s">
        <v>213</v>
      </c>
      <c r="F215" s="497" t="s">
        <v>173</v>
      </c>
      <c r="G215" s="234">
        <v>1</v>
      </c>
      <c r="H215" s="248"/>
      <c r="I215" s="579">
        <f t="shared" si="7"/>
        <v>0</v>
      </c>
      <c r="K215" s="765"/>
      <c r="T215" s="602"/>
      <c r="U215" s="602"/>
      <c r="V215" s="602"/>
      <c r="W215" s="602"/>
      <c r="X215" s="602"/>
      <c r="Y215" s="602"/>
      <c r="Z215" s="602"/>
      <c r="AA215" s="602"/>
      <c r="AB215" s="602"/>
      <c r="AC215" s="602"/>
      <c r="AD215" s="602"/>
      <c r="AE215" s="602"/>
      <c r="AF215" s="602"/>
      <c r="AG215" s="602"/>
      <c r="AH215" s="602"/>
      <c r="AI215" s="602"/>
      <c r="AJ215" s="602"/>
      <c r="AK215" s="602"/>
      <c r="AL215" s="602"/>
      <c r="AM215" s="602"/>
      <c r="AN215" s="602"/>
      <c r="AO215" s="602"/>
      <c r="AP215" s="602"/>
      <c r="AQ215" s="602"/>
      <c r="AR215" s="602"/>
      <c r="AS215" s="602"/>
      <c r="AT215" s="602"/>
      <c r="AU215" s="602"/>
      <c r="AV215" s="602"/>
      <c r="AW215" s="602"/>
      <c r="AX215" s="602"/>
      <c r="AY215" s="602"/>
      <c r="AZ215" s="602"/>
      <c r="BA215" s="602"/>
      <c r="BB215" s="602"/>
      <c r="BC215" s="602"/>
      <c r="BD215" s="602"/>
      <c r="BE215" s="602"/>
      <c r="BF215" s="602"/>
      <c r="BG215" s="602"/>
      <c r="BH215" s="602"/>
      <c r="BI215" s="602"/>
      <c r="BJ215" s="602"/>
      <c r="BK215" s="602"/>
      <c r="BL215" s="602"/>
    </row>
    <row r="216" spans="3:64" ht="51" x14ac:dyDescent="0.2">
      <c r="C216" s="232" t="s">
        <v>485</v>
      </c>
      <c r="D216" s="253" t="s">
        <v>226</v>
      </c>
      <c r="E216" s="772" t="s">
        <v>227</v>
      </c>
      <c r="F216" s="497" t="s">
        <v>173</v>
      </c>
      <c r="G216" s="255">
        <v>1</v>
      </c>
      <c r="H216" s="256"/>
      <c r="I216" s="773">
        <f>H216*G216</f>
        <v>0</v>
      </c>
      <c r="K216" s="765"/>
      <c r="T216" s="602"/>
      <c r="U216" s="602"/>
      <c r="V216" s="602"/>
      <c r="W216" s="602"/>
      <c r="X216" s="602"/>
      <c r="Y216" s="602"/>
      <c r="Z216" s="602"/>
      <c r="AA216" s="602"/>
      <c r="AB216" s="602"/>
      <c r="AC216" s="602"/>
      <c r="AD216" s="602"/>
      <c r="AE216" s="602"/>
      <c r="AF216" s="602"/>
      <c r="AG216" s="602"/>
      <c r="AH216" s="602"/>
      <c r="AI216" s="602"/>
      <c r="AJ216" s="602"/>
      <c r="AK216" s="602"/>
      <c r="AL216" s="602"/>
      <c r="AM216" s="602"/>
      <c r="AN216" s="602"/>
      <c r="AO216" s="602"/>
      <c r="AP216" s="602"/>
      <c r="AQ216" s="602"/>
      <c r="AR216" s="602"/>
      <c r="AS216" s="602"/>
      <c r="AT216" s="602"/>
      <c r="AU216" s="602"/>
      <c r="AV216" s="602"/>
      <c r="AW216" s="602"/>
      <c r="AX216" s="602"/>
      <c r="AY216" s="602"/>
      <c r="AZ216" s="602"/>
      <c r="BA216" s="602"/>
      <c r="BB216" s="602"/>
      <c r="BC216" s="602"/>
      <c r="BD216" s="602"/>
      <c r="BE216" s="602"/>
      <c r="BF216" s="602"/>
      <c r="BG216" s="602"/>
      <c r="BH216" s="602"/>
      <c r="BI216" s="602"/>
      <c r="BJ216" s="602"/>
      <c r="BK216" s="602"/>
      <c r="BL216" s="602"/>
    </row>
    <row r="217" spans="3:64" ht="25.5" x14ac:dyDescent="0.2">
      <c r="C217" s="232" t="s">
        <v>581</v>
      </c>
      <c r="D217" s="228" t="s">
        <v>646</v>
      </c>
      <c r="E217" s="250" t="s">
        <v>647</v>
      </c>
      <c r="F217" s="497" t="s">
        <v>173</v>
      </c>
      <c r="G217" s="234">
        <v>1</v>
      </c>
      <c r="H217" s="248"/>
      <c r="I217" s="579">
        <f t="shared" si="7"/>
        <v>0</v>
      </c>
      <c r="J217" s="650"/>
      <c r="K217" s="765"/>
      <c r="T217" s="602"/>
      <c r="U217" s="602"/>
      <c r="V217" s="602"/>
      <c r="W217" s="602"/>
      <c r="X217" s="602"/>
      <c r="Y217" s="602"/>
      <c r="Z217" s="602"/>
      <c r="AA217" s="602"/>
      <c r="AB217" s="602"/>
      <c r="AC217" s="602"/>
      <c r="AD217" s="602"/>
      <c r="AE217" s="602"/>
      <c r="AF217" s="602"/>
      <c r="AG217" s="602"/>
      <c r="AH217" s="602"/>
      <c r="AI217" s="602"/>
      <c r="AJ217" s="602"/>
      <c r="AK217" s="602"/>
      <c r="AL217" s="602"/>
      <c r="AM217" s="602"/>
      <c r="AN217" s="602"/>
      <c r="AO217" s="602"/>
      <c r="AP217" s="602"/>
      <c r="AQ217" s="602"/>
      <c r="AR217" s="602"/>
      <c r="AS217" s="602"/>
      <c r="AT217" s="602"/>
      <c r="AU217" s="602"/>
      <c r="AV217" s="602"/>
      <c r="AW217" s="602"/>
      <c r="AX217" s="602"/>
      <c r="AY217" s="602"/>
      <c r="AZ217" s="602"/>
      <c r="BA217" s="602"/>
      <c r="BB217" s="602"/>
      <c r="BC217" s="602"/>
      <c r="BD217" s="602"/>
      <c r="BE217" s="602"/>
      <c r="BF217" s="602"/>
      <c r="BG217" s="602"/>
      <c r="BH217" s="602"/>
      <c r="BI217" s="602"/>
      <c r="BJ217" s="602"/>
      <c r="BK217" s="602"/>
      <c r="BL217" s="602"/>
    </row>
    <row r="218" spans="3:64" x14ac:dyDescent="0.2">
      <c r="C218" s="974" t="s">
        <v>157</v>
      </c>
      <c r="D218" s="974"/>
      <c r="E218" s="974"/>
      <c r="F218" s="974"/>
      <c r="G218" s="974"/>
      <c r="H218" s="974"/>
      <c r="I218" s="774">
        <f>SUM(I185:I217)</f>
        <v>0</v>
      </c>
      <c r="K218" s="765"/>
      <c r="T218" s="602"/>
      <c r="U218" s="602"/>
      <c r="V218" s="602"/>
      <c r="W218" s="602"/>
      <c r="X218" s="602"/>
      <c r="Y218" s="602"/>
      <c r="Z218" s="602"/>
      <c r="AA218" s="602"/>
      <c r="AB218" s="602"/>
      <c r="AC218" s="602"/>
      <c r="AD218" s="602"/>
      <c r="AE218" s="602"/>
      <c r="AF218" s="602"/>
      <c r="AG218" s="602"/>
      <c r="AH218" s="602"/>
      <c r="AI218" s="602"/>
      <c r="AJ218" s="602"/>
      <c r="AK218" s="602"/>
      <c r="AL218" s="602"/>
      <c r="AM218" s="602"/>
      <c r="AN218" s="602"/>
      <c r="AO218" s="602"/>
      <c r="AP218" s="602"/>
      <c r="AQ218" s="602"/>
      <c r="AR218" s="602"/>
      <c r="AS218" s="602"/>
      <c r="AT218" s="602"/>
      <c r="AU218" s="602"/>
      <c r="AV218" s="602"/>
      <c r="AW218" s="602"/>
      <c r="AX218" s="602"/>
      <c r="AY218" s="602"/>
      <c r="AZ218" s="602"/>
      <c r="BA218" s="602"/>
      <c r="BB218" s="602"/>
      <c r="BC218" s="602"/>
      <c r="BD218" s="602"/>
      <c r="BE218" s="602"/>
      <c r="BF218" s="602"/>
      <c r="BG218" s="602"/>
      <c r="BH218" s="602"/>
      <c r="BI218" s="602"/>
      <c r="BJ218" s="602"/>
      <c r="BK218" s="602"/>
      <c r="BL218" s="602"/>
    </row>
    <row r="219" spans="3:64" ht="15.75" x14ac:dyDescent="0.25">
      <c r="C219" s="775" t="s">
        <v>10</v>
      </c>
      <c r="D219" s="776" t="s">
        <v>106</v>
      </c>
      <c r="E219" s="1017" t="s">
        <v>78</v>
      </c>
      <c r="F219" s="1018"/>
      <c r="G219" s="1018"/>
      <c r="H219" s="1019"/>
      <c r="I219" s="777">
        <f>I218+I183</f>
        <v>0</v>
      </c>
      <c r="T219" s="602"/>
      <c r="U219" s="602"/>
      <c r="V219" s="602"/>
      <c r="W219" s="602"/>
      <c r="X219" s="602"/>
      <c r="Y219" s="602"/>
      <c r="Z219" s="602"/>
      <c r="AA219" s="602"/>
      <c r="AB219" s="602"/>
      <c r="AC219" s="602"/>
      <c r="AD219" s="602"/>
      <c r="AE219" s="602"/>
      <c r="AF219" s="602"/>
      <c r="AG219" s="602"/>
      <c r="AH219" s="602"/>
      <c r="AI219" s="602"/>
      <c r="AJ219" s="602"/>
      <c r="AK219" s="602"/>
      <c r="AL219" s="602"/>
      <c r="AM219" s="602"/>
      <c r="AN219" s="602"/>
      <c r="AO219" s="602"/>
      <c r="AP219" s="602"/>
      <c r="AQ219" s="602"/>
      <c r="AR219" s="602"/>
      <c r="AS219" s="602"/>
      <c r="AT219" s="602"/>
      <c r="AU219" s="602"/>
      <c r="AV219" s="602"/>
      <c r="AW219" s="602"/>
      <c r="AX219" s="602"/>
      <c r="AY219" s="602"/>
      <c r="AZ219" s="602"/>
      <c r="BA219" s="602"/>
      <c r="BB219" s="602"/>
      <c r="BC219" s="602"/>
      <c r="BD219" s="602"/>
      <c r="BE219" s="602"/>
      <c r="BF219" s="602"/>
      <c r="BG219" s="602"/>
      <c r="BH219" s="602"/>
      <c r="BI219" s="602"/>
      <c r="BJ219" s="602"/>
      <c r="BK219" s="602"/>
      <c r="BL219" s="602"/>
    </row>
    <row r="220" spans="3:64" ht="15.75" x14ac:dyDescent="0.25">
      <c r="C220" s="603"/>
      <c r="D220" s="603"/>
      <c r="E220" s="589"/>
      <c r="F220" s="589"/>
      <c r="G220" s="589"/>
      <c r="H220" s="589"/>
      <c r="I220" s="641"/>
      <c r="T220" s="602"/>
      <c r="U220" s="602"/>
      <c r="V220" s="602"/>
      <c r="W220" s="602"/>
      <c r="X220" s="602"/>
      <c r="Y220" s="602"/>
      <c r="Z220" s="602"/>
      <c r="AA220" s="602"/>
      <c r="AB220" s="602"/>
      <c r="AC220" s="602"/>
      <c r="AD220" s="602"/>
      <c r="AE220" s="602"/>
      <c r="AF220" s="602"/>
      <c r="AG220" s="602"/>
      <c r="AH220" s="602"/>
      <c r="AI220" s="602"/>
      <c r="AJ220" s="602"/>
      <c r="AK220" s="602"/>
      <c r="AL220" s="602"/>
      <c r="AM220" s="602"/>
      <c r="AN220" s="602"/>
      <c r="AO220" s="602"/>
      <c r="AP220" s="602"/>
      <c r="AQ220" s="602"/>
      <c r="AR220" s="602"/>
      <c r="AS220" s="602"/>
      <c r="AT220" s="602"/>
      <c r="AU220" s="602"/>
      <c r="AV220" s="602"/>
      <c r="AW220" s="602"/>
      <c r="AX220" s="602"/>
      <c r="AY220" s="602"/>
      <c r="AZ220" s="602"/>
      <c r="BA220" s="602"/>
      <c r="BB220" s="602"/>
      <c r="BC220" s="602"/>
      <c r="BD220" s="602"/>
      <c r="BE220" s="602"/>
      <c r="BF220" s="602"/>
      <c r="BG220" s="602"/>
      <c r="BH220" s="602"/>
      <c r="BI220" s="602"/>
      <c r="BJ220" s="602"/>
      <c r="BK220" s="602"/>
      <c r="BL220" s="602"/>
    </row>
    <row r="221" spans="3:64" ht="21" customHeight="1" x14ac:dyDescent="0.2">
      <c r="C221" s="89"/>
      <c r="D221" s="89"/>
      <c r="E221" s="992"/>
      <c r="F221" s="992"/>
      <c r="G221" s="992"/>
      <c r="H221" s="992"/>
      <c r="I221" s="642"/>
    </row>
    <row r="222" spans="3:64" ht="21" customHeight="1" x14ac:dyDescent="0.2">
      <c r="C222" s="643" t="s">
        <v>83</v>
      </c>
      <c r="D222" s="643" t="s">
        <v>107</v>
      </c>
      <c r="E222" s="979" t="s">
        <v>57</v>
      </c>
      <c r="F222" s="980"/>
      <c r="G222" s="980"/>
      <c r="H222" s="981"/>
      <c r="I222" s="644" t="s">
        <v>59</v>
      </c>
    </row>
    <row r="223" spans="3:64" ht="15.75" x14ac:dyDescent="0.25">
      <c r="C223" s="16">
        <v>1</v>
      </c>
      <c r="D223" s="33" t="str">
        <f>D10</f>
        <v xml:space="preserve">ARCHITECTURE WORKS </v>
      </c>
      <c r="E223" s="929" t="str">
        <f>E10</f>
        <v>PUNËT E ARKITEKTURËS</v>
      </c>
      <c r="F223" s="930"/>
      <c r="G223" s="930"/>
      <c r="H223" s="931"/>
      <c r="I223" s="596">
        <f>I123</f>
        <v>0</v>
      </c>
    </row>
    <row r="224" spans="3:64" ht="15.75" x14ac:dyDescent="0.25">
      <c r="C224" s="16">
        <v>2</v>
      </c>
      <c r="D224" s="33" t="str">
        <f>D125</f>
        <v>ELECTICAL WORKS</v>
      </c>
      <c r="E224" s="929" t="str">
        <f>E125</f>
        <v>PUNËT ELEKTRIKE</v>
      </c>
      <c r="F224" s="930"/>
      <c r="G224" s="930"/>
      <c r="H224" s="931"/>
      <c r="I224" s="596">
        <f>I170</f>
        <v>0</v>
      </c>
    </row>
    <row r="225" spans="3:11" ht="15.75" x14ac:dyDescent="0.25">
      <c r="C225" s="16">
        <v>3</v>
      </c>
      <c r="D225" s="33" t="str">
        <f>D172</f>
        <v>MECHANICAL WORKS</v>
      </c>
      <c r="E225" s="929" t="str">
        <f>E172</f>
        <v>PUNËT MAKINERIKE</v>
      </c>
      <c r="F225" s="930"/>
      <c r="G225" s="930"/>
      <c r="H225" s="931"/>
      <c r="I225" s="596">
        <f>I219</f>
        <v>0</v>
      </c>
    </row>
    <row r="226" spans="3:11" ht="15.75" x14ac:dyDescent="0.25">
      <c r="C226" s="607"/>
      <c r="D226" s="607"/>
      <c r="E226" s="993"/>
      <c r="F226" s="993"/>
      <c r="G226" s="993"/>
      <c r="H226" s="994"/>
      <c r="I226" s="738"/>
    </row>
    <row r="227" spans="3:11" ht="20.25" customHeight="1" x14ac:dyDescent="0.2">
      <c r="C227" s="912" t="s">
        <v>60</v>
      </c>
      <c r="D227" s="913"/>
      <c r="E227" s="913"/>
      <c r="F227" s="913"/>
      <c r="G227" s="913"/>
      <c r="H227" s="1016"/>
      <c r="I227" s="509">
        <f>I223+I224+I225</f>
        <v>0</v>
      </c>
      <c r="K227" s="583"/>
    </row>
    <row r="228" spans="3:11" ht="15.75" x14ac:dyDescent="0.25">
      <c r="E228" s="606"/>
    </row>
    <row r="229" spans="3:11" ht="15.75" x14ac:dyDescent="0.2">
      <c r="D229" s="1021" t="s">
        <v>989</v>
      </c>
      <c r="E229" s="1021"/>
      <c r="G229" s="584"/>
      <c r="H229" s="645"/>
      <c r="I229" s="740"/>
    </row>
    <row r="230" spans="3:11" x14ac:dyDescent="0.2">
      <c r="E230" s="741"/>
      <c r="F230" s="742"/>
      <c r="G230" s="585"/>
      <c r="H230" s="743"/>
    </row>
    <row r="231" spans="3:11" x14ac:dyDescent="0.2">
      <c r="E231" s="591"/>
      <c r="F231" s="744"/>
      <c r="G231" s="744"/>
      <c r="H231" s="743"/>
    </row>
    <row r="232" spans="3:11" ht="15.75" x14ac:dyDescent="0.2">
      <c r="F232" s="745"/>
      <c r="G232" s="586"/>
      <c r="H232" s="746"/>
      <c r="I232" s="747"/>
    </row>
    <row r="233" spans="3:11" x14ac:dyDescent="0.2">
      <c r="H233" s="748"/>
    </row>
  </sheetData>
  <mergeCells count="54">
    <mergeCell ref="D229:E229"/>
    <mergeCell ref="E224:H224"/>
    <mergeCell ref="E225:H225"/>
    <mergeCell ref="E226:H226"/>
    <mergeCell ref="C227:H227"/>
    <mergeCell ref="C203:C204"/>
    <mergeCell ref="C218:H218"/>
    <mergeCell ref="E219:H219"/>
    <mergeCell ref="E221:H221"/>
    <mergeCell ref="E222:H222"/>
    <mergeCell ref="E223:H223"/>
    <mergeCell ref="C196:C199"/>
    <mergeCell ref="C141:H141"/>
    <mergeCell ref="C159:H159"/>
    <mergeCell ref="C169:H169"/>
    <mergeCell ref="E172:I172"/>
    <mergeCell ref="C183:H183"/>
    <mergeCell ref="E184:I184"/>
    <mergeCell ref="C188:C193"/>
    <mergeCell ref="F188:F193"/>
    <mergeCell ref="G188:G193"/>
    <mergeCell ref="H188:H193"/>
    <mergeCell ref="I188:I193"/>
    <mergeCell ref="E123:H123"/>
    <mergeCell ref="C81:C97"/>
    <mergeCell ref="F81:F97"/>
    <mergeCell ref="G81:G97"/>
    <mergeCell ref="H81:H97"/>
    <mergeCell ref="C101:H101"/>
    <mergeCell ref="C106:H106"/>
    <mergeCell ref="E107:I107"/>
    <mergeCell ref="C110:H110"/>
    <mergeCell ref="C122:H122"/>
    <mergeCell ref="I81:I97"/>
    <mergeCell ref="K81:K97"/>
    <mergeCell ref="C47:C49"/>
    <mergeCell ref="C52:H52"/>
    <mergeCell ref="C56:C73"/>
    <mergeCell ref="C74:C75"/>
    <mergeCell ref="C76:C77"/>
    <mergeCell ref="C78:H78"/>
    <mergeCell ref="E10:I10"/>
    <mergeCell ref="C18:H18"/>
    <mergeCell ref="C22:C46"/>
    <mergeCell ref="F22:F33"/>
    <mergeCell ref="G22:G33"/>
    <mergeCell ref="H22:H33"/>
    <mergeCell ref="I22:I33"/>
    <mergeCell ref="C8:I8"/>
    <mergeCell ref="C2:I2"/>
    <mergeCell ref="C3:D3"/>
    <mergeCell ref="E3:I3"/>
    <mergeCell ref="C6:D6"/>
    <mergeCell ref="C7:I7"/>
  </mergeCells>
  <pageMargins left="0.7" right="0.7" top="0.75" bottom="0.75" header="0.3" footer="0.3"/>
  <pageSetup paperSize="9"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946FF-6F6A-4D62-8375-0C5B180CCE62}">
  <dimension ref="B2:D10"/>
  <sheetViews>
    <sheetView workbookViewId="0">
      <selection activeCell="C26" sqref="C26"/>
    </sheetView>
  </sheetViews>
  <sheetFormatPr defaultRowHeight="12.75" x14ac:dyDescent="0.2"/>
  <cols>
    <col min="2" max="2" width="3.42578125" bestFit="1" customWidth="1"/>
    <col min="3" max="3" width="71.42578125" bestFit="1" customWidth="1"/>
    <col min="4" max="4" width="13.5703125" bestFit="1" customWidth="1"/>
  </cols>
  <sheetData>
    <row r="2" spans="2:4" ht="24.75" customHeight="1" x14ac:dyDescent="0.2">
      <c r="B2" s="587" t="s">
        <v>980</v>
      </c>
      <c r="C2" s="778" t="s">
        <v>981</v>
      </c>
      <c r="D2" s="587" t="s">
        <v>982</v>
      </c>
    </row>
    <row r="3" spans="2:4" ht="24.75" customHeight="1" x14ac:dyDescent="0.2">
      <c r="B3" s="587">
        <v>1</v>
      </c>
      <c r="C3" s="587" t="str">
        <f>'01_Qendra për Punë Sociale '!E5</f>
        <v>Qendra për Punë Sociale - Viti</v>
      </c>
      <c r="D3" s="588">
        <f>'01_Qendra për Punë Sociale '!I329</f>
        <v>0</v>
      </c>
    </row>
    <row r="4" spans="2:4" ht="24.75" customHeight="1" x14ac:dyDescent="0.2">
      <c r="B4" s="587">
        <v>2</v>
      </c>
      <c r="C4" s="587" t="str">
        <f>'02_SHFMU ''''28 Nëntori'''' - S'!E5</f>
        <v>SHFMU ''28 Nëntori'' - Sadovinë e Jerlive</v>
      </c>
      <c r="D4" s="588">
        <f>'02_SHFMU ''''28 Nëntori'''' - S'!I238</f>
        <v>0</v>
      </c>
    </row>
    <row r="5" spans="2:4" ht="24.75" customHeight="1" x14ac:dyDescent="0.2">
      <c r="B5" s="587">
        <v>3</v>
      </c>
      <c r="C5" s="587" t="str">
        <f>'03_SHFMU "Njazi Rexhepi"  Sllat'!E5</f>
        <v>SHFMU "Njazi Rexhepi"  Sllatinë e Epërme, Viti</v>
      </c>
      <c r="D5" s="588">
        <f>'03_SHFMU "Njazi Rexhepi"  Sllat'!I221</f>
        <v>0</v>
      </c>
    </row>
    <row r="6" spans="2:4" ht="24.75" customHeight="1" x14ac:dyDescent="0.2">
      <c r="B6" s="587">
        <v>4</v>
      </c>
      <c r="C6" s="587" t="str">
        <f>'04_SHFMU ''''Dëshmorët e Lubi'!E5</f>
        <v>SHFMU ''Dëshmorët e Lubishtës'' - Buzovik</v>
      </c>
      <c r="D6" s="588">
        <f>'04_SHFMU ''''Dëshmorët e Lubi'!I223</f>
        <v>0</v>
      </c>
    </row>
    <row r="7" spans="2:4" ht="24.75" customHeight="1" x14ac:dyDescent="0.2">
      <c r="B7" s="587">
        <v>5</v>
      </c>
      <c r="C7" s="587" t="str">
        <f>'05_SHFMU ''''Mirali Sejdiu'''' '!E5</f>
        <v>SHFMU ''Mirali Sejdiu'' - Germove</v>
      </c>
      <c r="D7" s="588">
        <f>'05_SHFMU ''''Mirali Sejdiu'''' '!I227</f>
        <v>0</v>
      </c>
    </row>
    <row r="8" spans="2:4" ht="24.75" customHeight="1" x14ac:dyDescent="0.2">
      <c r="B8" s="1020" t="s">
        <v>988</v>
      </c>
      <c r="C8" s="1020"/>
      <c r="D8" s="588">
        <f>SUM(D3:D7)</f>
        <v>0</v>
      </c>
    </row>
    <row r="10" spans="2:4" x14ac:dyDescent="0.2">
      <c r="C10" s="591" t="s">
        <v>989</v>
      </c>
    </row>
  </sheetData>
  <mergeCells count="1">
    <mergeCell ref="B8:C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01_Qendra për Punë Sociale </vt:lpstr>
      <vt:lpstr>02_SHFMU ''28 Nëntori'' - S</vt:lpstr>
      <vt:lpstr>03_SHFMU "Njazi Rexhepi"  Sllat</vt:lpstr>
      <vt:lpstr>04_SHFMU ''Dëshmorët e Lubi</vt:lpstr>
      <vt:lpstr>05_SHFMU ''Mirali Sejdiu'' </vt:lpstr>
      <vt:lpstr>Rekapitullimi Total</vt:lpstr>
      <vt:lpstr>'01_Qendra për Punë Sociale '!Print_Area</vt:lpstr>
      <vt:lpstr>'02_SHFMU ''''28 Nëntori'''' - S'!Print_Area</vt:lpstr>
      <vt:lpstr>'03_SHFMU "Njazi Rexhepi"  Sllat'!Print_Area</vt:lpstr>
      <vt:lpstr>'04_SHFMU ''''Dëshmorët e Lubi'!Print_Area</vt:lpstr>
      <vt:lpstr>'05_SHFMU ''''Mirali Sejdiu'''' '!Print_Area</vt:lpstr>
    </vt:vector>
  </TitlesOfParts>
  <Company>mopan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feti selmani</dc:creator>
  <cp:lastModifiedBy>Njomza Maraj</cp:lastModifiedBy>
  <cp:revision/>
  <dcterms:created xsi:type="dcterms:W3CDTF">2007-04-06T20:00:00Z</dcterms:created>
  <dcterms:modified xsi:type="dcterms:W3CDTF">2024-07-12T14:05:27Z</dcterms:modified>
</cp:coreProperties>
</file>